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760"/>
  </bookViews>
  <sheets>
    <sheet name="Instructions" sheetId="6" r:id="rId1"/>
    <sheet name="Input Table" sheetId="1" r:id="rId2"/>
    <sheet name="Gap Filling Calc." sheetId="8" r:id="rId3"/>
    <sheet name="Mixed Mode Calc." sheetId="7" r:id="rId4"/>
  </sheets>
  <calcPr calcId="145621"/>
</workbook>
</file>

<file path=xl/calcChain.xml><?xml version="1.0" encoding="utf-8"?>
<calcChain xmlns="http://schemas.openxmlformats.org/spreadsheetml/2006/main">
  <c r="D53" i="1" l="1"/>
  <c r="H2" i="7" l="1"/>
  <c r="H3" i="7"/>
  <c r="H27" i="7"/>
  <c r="M27" i="7"/>
  <c r="M28" i="7"/>
  <c r="M38" i="7"/>
  <c r="M23" i="7"/>
  <c r="C108" i="8" l="1"/>
  <c r="D108" i="8"/>
  <c r="E108" i="8"/>
  <c r="F108" i="8"/>
  <c r="G108" i="8"/>
  <c r="H108" i="8"/>
  <c r="I108" i="8"/>
  <c r="J108" i="8"/>
  <c r="K108" i="8"/>
  <c r="L108" i="8"/>
  <c r="M108" i="8"/>
  <c r="N108" i="8"/>
  <c r="O108" i="8"/>
  <c r="P108" i="8"/>
  <c r="Q108" i="8"/>
  <c r="R108" i="8"/>
  <c r="S108" i="8"/>
  <c r="T108" i="8"/>
  <c r="U108" i="8"/>
  <c r="V108" i="8"/>
  <c r="F55" i="8"/>
  <c r="W55" i="8"/>
  <c r="V55" i="8"/>
  <c r="V56" i="8" s="1"/>
  <c r="U55" i="8"/>
  <c r="T55" i="8"/>
  <c r="S55" i="8"/>
  <c r="R55" i="8"/>
  <c r="R56" i="8" s="1"/>
  <c r="Q55" i="8"/>
  <c r="P55" i="8"/>
  <c r="O55" i="8"/>
  <c r="N55" i="8"/>
  <c r="M55" i="8"/>
  <c r="L55" i="8"/>
  <c r="K55" i="8"/>
  <c r="J55" i="8"/>
  <c r="I55" i="8"/>
  <c r="H55" i="8"/>
  <c r="G55" i="8"/>
  <c r="E55" i="8"/>
  <c r="D55" i="8"/>
  <c r="C55" i="8"/>
  <c r="V2" i="8"/>
  <c r="V3" i="8" s="1"/>
  <c r="V4" i="8" s="1"/>
  <c r="V5" i="8" s="1"/>
  <c r="U2" i="8"/>
  <c r="U3" i="8" s="1"/>
  <c r="U4" i="8" s="1"/>
  <c r="U5" i="8" s="1"/>
  <c r="U6" i="8" s="1"/>
  <c r="U7" i="8" s="1"/>
  <c r="U8" i="8" s="1"/>
  <c r="U9" i="8" s="1"/>
  <c r="U10" i="8" s="1"/>
  <c r="U11" i="8" s="1"/>
  <c r="U12" i="8" s="1"/>
  <c r="U13" i="8" s="1"/>
  <c r="U14" i="8" s="1"/>
  <c r="U15" i="8" s="1"/>
  <c r="U16" i="8" s="1"/>
  <c r="U17" i="8" s="1"/>
  <c r="U18" i="8" s="1"/>
  <c r="U19" i="8" s="1"/>
  <c r="U20" i="8" s="1"/>
  <c r="U21" i="8" s="1"/>
  <c r="U22" i="8" s="1"/>
  <c r="U23" i="8" s="1"/>
  <c r="U24" i="8" s="1"/>
  <c r="U25" i="8" s="1"/>
  <c r="U26" i="8" s="1"/>
  <c r="U27" i="8" s="1"/>
  <c r="U28" i="8" s="1"/>
  <c r="U29" i="8" s="1"/>
  <c r="U30" i="8" s="1"/>
  <c r="U31" i="8" s="1"/>
  <c r="U32" i="8" s="1"/>
  <c r="U33" i="8" s="1"/>
  <c r="U34" i="8" s="1"/>
  <c r="U35" i="8" s="1"/>
  <c r="U36" i="8" s="1"/>
  <c r="U37" i="8" s="1"/>
  <c r="U38" i="8" s="1"/>
  <c r="U39" i="8" s="1"/>
  <c r="U40" i="8" s="1"/>
  <c r="U41" i="8" s="1"/>
  <c r="U42" i="8" s="1"/>
  <c r="U43" i="8" s="1"/>
  <c r="U44" i="8" s="1"/>
  <c r="U45" i="8" s="1"/>
  <c r="U46" i="8" s="1"/>
  <c r="U47" i="8" s="1"/>
  <c r="U48" i="8" s="1"/>
  <c r="U49" i="8" s="1"/>
  <c r="U50" i="8" s="1"/>
  <c r="U51" i="8" s="1"/>
  <c r="T2" i="8"/>
  <c r="S2" i="8"/>
  <c r="S3" i="8" s="1"/>
  <c r="S4" i="8" s="1"/>
  <c r="S5" i="8" s="1"/>
  <c r="S6" i="8" s="1"/>
  <c r="S7" i="8" s="1"/>
  <c r="S8" i="8" s="1"/>
  <c r="S9" i="8" s="1"/>
  <c r="S10" i="8" s="1"/>
  <c r="S11" i="8" s="1"/>
  <c r="S12" i="8" s="1"/>
  <c r="S13" i="8" s="1"/>
  <c r="S14" i="8" s="1"/>
  <c r="S15" i="8" s="1"/>
  <c r="S16" i="8" s="1"/>
  <c r="S17" i="8" s="1"/>
  <c r="S18" i="8" s="1"/>
  <c r="S19" i="8" s="1"/>
  <c r="S20" i="8" s="1"/>
  <c r="S21" i="8" s="1"/>
  <c r="S22" i="8" s="1"/>
  <c r="S23" i="8" s="1"/>
  <c r="S24" i="8" s="1"/>
  <c r="S25" i="8" s="1"/>
  <c r="S26" i="8" s="1"/>
  <c r="S27" i="8" s="1"/>
  <c r="S28" i="8" s="1"/>
  <c r="S29" i="8" s="1"/>
  <c r="S30" i="8" s="1"/>
  <c r="S31" i="8" s="1"/>
  <c r="S32" i="8" s="1"/>
  <c r="S33" i="8" s="1"/>
  <c r="S34" i="8" s="1"/>
  <c r="S35" i="8" s="1"/>
  <c r="S36" i="8" s="1"/>
  <c r="S37" i="8" s="1"/>
  <c r="S38" i="8" s="1"/>
  <c r="S39" i="8" s="1"/>
  <c r="S40" i="8" s="1"/>
  <c r="S41" i="8" s="1"/>
  <c r="S42" i="8" s="1"/>
  <c r="S43" i="8" s="1"/>
  <c r="S44" i="8" s="1"/>
  <c r="S45" i="8" s="1"/>
  <c r="S46" i="8" s="1"/>
  <c r="S47" i="8" s="1"/>
  <c r="S48" i="8" s="1"/>
  <c r="S49" i="8" s="1"/>
  <c r="S50" i="8" s="1"/>
  <c r="S51" i="8" s="1"/>
  <c r="R2" i="8"/>
  <c r="R3" i="8" s="1"/>
  <c r="R4" i="8" s="1"/>
  <c r="R5" i="8" s="1"/>
  <c r="R6" i="8" s="1"/>
  <c r="Q2" i="8"/>
  <c r="Q3" i="8" s="1"/>
  <c r="Q4" i="8" s="1"/>
  <c r="Q5" i="8" s="1"/>
  <c r="Q6" i="8" s="1"/>
  <c r="Q7" i="8" s="1"/>
  <c r="Q8" i="8" s="1"/>
  <c r="Q9" i="8" s="1"/>
  <c r="Q10" i="8" s="1"/>
  <c r="Q11" i="8" s="1"/>
  <c r="Q12" i="8" s="1"/>
  <c r="Q13" i="8" s="1"/>
  <c r="Q14" i="8" s="1"/>
  <c r="Q15" i="8" s="1"/>
  <c r="Q16" i="8" s="1"/>
  <c r="Q17" i="8" s="1"/>
  <c r="Q18" i="8" s="1"/>
  <c r="Q19" i="8" s="1"/>
  <c r="Q20" i="8" s="1"/>
  <c r="Q21" i="8" s="1"/>
  <c r="Q22" i="8" s="1"/>
  <c r="Q23" i="8" s="1"/>
  <c r="Q24" i="8" s="1"/>
  <c r="Q25" i="8" s="1"/>
  <c r="Q26" i="8" s="1"/>
  <c r="Q27" i="8" s="1"/>
  <c r="Q28" i="8" s="1"/>
  <c r="Q29" i="8" s="1"/>
  <c r="Q30" i="8" s="1"/>
  <c r="Q31" i="8" s="1"/>
  <c r="Q32" i="8" s="1"/>
  <c r="Q33" i="8" s="1"/>
  <c r="Q34" i="8" s="1"/>
  <c r="Q35" i="8" s="1"/>
  <c r="Q36" i="8" s="1"/>
  <c r="Q37" i="8" s="1"/>
  <c r="Q38" i="8" s="1"/>
  <c r="Q39" i="8" s="1"/>
  <c r="Q40" i="8" s="1"/>
  <c r="Q41" i="8" s="1"/>
  <c r="Q42" i="8" s="1"/>
  <c r="Q43" i="8" s="1"/>
  <c r="Q44" i="8" s="1"/>
  <c r="Q45" i="8" s="1"/>
  <c r="Q46" i="8" s="1"/>
  <c r="Q47" i="8" s="1"/>
  <c r="Q48" i="8" s="1"/>
  <c r="Q49" i="8" s="1"/>
  <c r="Q50" i="8" s="1"/>
  <c r="Q51" i="8" s="1"/>
  <c r="P2" i="8"/>
  <c r="P3" i="8" s="1"/>
  <c r="P4" i="8" s="1"/>
  <c r="P5" i="8" s="1"/>
  <c r="P6" i="8" s="1"/>
  <c r="P7" i="8" s="1"/>
  <c r="P8" i="8" s="1"/>
  <c r="P9" i="8" s="1"/>
  <c r="P10" i="8" s="1"/>
  <c r="P11" i="8" s="1"/>
  <c r="P12" i="8" s="1"/>
  <c r="P13" i="8" s="1"/>
  <c r="P14" i="8" s="1"/>
  <c r="P15" i="8" s="1"/>
  <c r="P16" i="8" s="1"/>
  <c r="P17" i="8" s="1"/>
  <c r="P18" i="8" s="1"/>
  <c r="P19" i="8" s="1"/>
  <c r="P20" i="8" s="1"/>
  <c r="P21" i="8" s="1"/>
  <c r="P22" i="8" s="1"/>
  <c r="P23" i="8" s="1"/>
  <c r="P24" i="8" s="1"/>
  <c r="P25" i="8" s="1"/>
  <c r="P26" i="8" s="1"/>
  <c r="P27" i="8" s="1"/>
  <c r="P28" i="8" s="1"/>
  <c r="P29" i="8" s="1"/>
  <c r="P30" i="8" s="1"/>
  <c r="P31" i="8" s="1"/>
  <c r="P32" i="8" s="1"/>
  <c r="P33" i="8" s="1"/>
  <c r="P34" i="8" s="1"/>
  <c r="P35" i="8" s="1"/>
  <c r="P36" i="8" s="1"/>
  <c r="P37" i="8" s="1"/>
  <c r="P38" i="8" s="1"/>
  <c r="P39" i="8" s="1"/>
  <c r="P40" i="8" s="1"/>
  <c r="P41" i="8" s="1"/>
  <c r="P42" i="8" s="1"/>
  <c r="P43" i="8" s="1"/>
  <c r="P44" i="8" s="1"/>
  <c r="P45" i="8" s="1"/>
  <c r="P46" i="8" s="1"/>
  <c r="P47" i="8" s="1"/>
  <c r="P48" i="8" s="1"/>
  <c r="P49" i="8" s="1"/>
  <c r="P50" i="8" s="1"/>
  <c r="P51" i="8" s="1"/>
  <c r="O2" i="8"/>
  <c r="O3" i="8" s="1"/>
  <c r="O4" i="8" s="1"/>
  <c r="O5" i="8" s="1"/>
  <c r="O6" i="8" s="1"/>
  <c r="O7" i="8" s="1"/>
  <c r="O8" i="8" s="1"/>
  <c r="O9" i="8" s="1"/>
  <c r="O10" i="8" s="1"/>
  <c r="O11" i="8" s="1"/>
  <c r="O12" i="8" s="1"/>
  <c r="O13" i="8" s="1"/>
  <c r="O14" i="8" s="1"/>
  <c r="O15" i="8" s="1"/>
  <c r="O16" i="8" s="1"/>
  <c r="O17" i="8" s="1"/>
  <c r="O18" i="8" s="1"/>
  <c r="O19" i="8" s="1"/>
  <c r="O20" i="8" s="1"/>
  <c r="O21" i="8" s="1"/>
  <c r="O22" i="8" s="1"/>
  <c r="O23" i="8" s="1"/>
  <c r="O24" i="8" s="1"/>
  <c r="O25" i="8" s="1"/>
  <c r="O26" i="8" s="1"/>
  <c r="O27" i="8" s="1"/>
  <c r="O28" i="8" s="1"/>
  <c r="O29" i="8" s="1"/>
  <c r="O30" i="8" s="1"/>
  <c r="O31" i="8" s="1"/>
  <c r="O32" i="8" s="1"/>
  <c r="O33" i="8" s="1"/>
  <c r="O34" i="8" s="1"/>
  <c r="O35" i="8" s="1"/>
  <c r="O36" i="8" s="1"/>
  <c r="O37" i="8" s="1"/>
  <c r="O38" i="8" s="1"/>
  <c r="O39" i="8" s="1"/>
  <c r="O40" i="8" s="1"/>
  <c r="O41" i="8" s="1"/>
  <c r="O42" i="8" s="1"/>
  <c r="O43" i="8" s="1"/>
  <c r="O44" i="8" s="1"/>
  <c r="O45" i="8" s="1"/>
  <c r="O46" i="8" s="1"/>
  <c r="O47" i="8" s="1"/>
  <c r="O48" i="8" s="1"/>
  <c r="O49" i="8" s="1"/>
  <c r="O50" i="8" s="1"/>
  <c r="O51" i="8" s="1"/>
  <c r="N2" i="8"/>
  <c r="M2" i="8"/>
  <c r="M3" i="8" s="1"/>
  <c r="M4" i="8" s="1"/>
  <c r="M5" i="8" s="1"/>
  <c r="M6" i="8" s="1"/>
  <c r="M7" i="8" s="1"/>
  <c r="M8" i="8" s="1"/>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M31" i="8" s="1"/>
  <c r="M32" i="8" s="1"/>
  <c r="M33" i="8" s="1"/>
  <c r="M34" i="8" s="1"/>
  <c r="M35" i="8" s="1"/>
  <c r="M36" i="8" s="1"/>
  <c r="M37" i="8" s="1"/>
  <c r="M38" i="8" s="1"/>
  <c r="M39" i="8" s="1"/>
  <c r="M40" i="8" s="1"/>
  <c r="M41" i="8" s="1"/>
  <c r="M42" i="8" s="1"/>
  <c r="M43" i="8" s="1"/>
  <c r="M44" i="8" s="1"/>
  <c r="M45" i="8" s="1"/>
  <c r="M46" i="8" s="1"/>
  <c r="M47" i="8" s="1"/>
  <c r="M48" i="8" s="1"/>
  <c r="M49" i="8" s="1"/>
  <c r="M50" i="8" s="1"/>
  <c r="M51" i="8" s="1"/>
  <c r="L2" i="8"/>
  <c r="L3" i="8" s="1"/>
  <c r="L4" i="8" s="1"/>
  <c r="L5" i="8" s="1"/>
  <c r="L6" i="8" s="1"/>
  <c r="L7" i="8" s="1"/>
  <c r="L8" i="8" s="1"/>
  <c r="L9" i="8" s="1"/>
  <c r="K2" i="8"/>
  <c r="K3" i="8" s="1"/>
  <c r="K4" i="8" s="1"/>
  <c r="K5" i="8" s="1"/>
  <c r="K6" i="8" s="1"/>
  <c r="K7" i="8" s="1"/>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K33" i="8" s="1"/>
  <c r="K34" i="8" s="1"/>
  <c r="K35" i="8" s="1"/>
  <c r="K36" i="8" s="1"/>
  <c r="K37" i="8" s="1"/>
  <c r="K38" i="8" s="1"/>
  <c r="K39" i="8" s="1"/>
  <c r="K40" i="8" s="1"/>
  <c r="K41" i="8" s="1"/>
  <c r="K42" i="8" s="1"/>
  <c r="K43" i="8" s="1"/>
  <c r="K44" i="8" s="1"/>
  <c r="K45" i="8" s="1"/>
  <c r="K46" i="8" s="1"/>
  <c r="K47" i="8" s="1"/>
  <c r="K48" i="8" s="1"/>
  <c r="K49" i="8" s="1"/>
  <c r="K50" i="8" s="1"/>
  <c r="K51" i="8" s="1"/>
  <c r="J2" i="8"/>
  <c r="J3" i="8" s="1"/>
  <c r="J4" i="8" s="1"/>
  <c r="J5" i="8" s="1"/>
  <c r="J6" i="8" s="1"/>
  <c r="J7" i="8" s="1"/>
  <c r="J8" i="8" s="1"/>
  <c r="J9" i="8" s="1"/>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J33" i="8" s="1"/>
  <c r="J34" i="8" s="1"/>
  <c r="J35" i="8" s="1"/>
  <c r="J36" i="8" s="1"/>
  <c r="J37" i="8" s="1"/>
  <c r="J38" i="8" s="1"/>
  <c r="J39" i="8" s="1"/>
  <c r="J40" i="8" s="1"/>
  <c r="J41" i="8" s="1"/>
  <c r="J42" i="8" s="1"/>
  <c r="J43" i="8" s="1"/>
  <c r="J44" i="8" s="1"/>
  <c r="J45" i="8" s="1"/>
  <c r="J46" i="8" s="1"/>
  <c r="J47" i="8" s="1"/>
  <c r="J48" i="8" s="1"/>
  <c r="J49" i="8" s="1"/>
  <c r="J50" i="8" s="1"/>
  <c r="J51" i="8" s="1"/>
  <c r="I2" i="8"/>
  <c r="I3" i="8" s="1"/>
  <c r="I4" i="8" s="1"/>
  <c r="I5" i="8" s="1"/>
  <c r="I6" i="8" s="1"/>
  <c r="I7" i="8" s="1"/>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s="1"/>
  <c r="I49" i="8" s="1"/>
  <c r="I50" i="8" s="1"/>
  <c r="I51" i="8" s="1"/>
  <c r="H2" i="8"/>
  <c r="H3" i="8" s="1"/>
  <c r="H4" i="8" s="1"/>
  <c r="H5" i="8" s="1"/>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H36" i="8" s="1"/>
  <c r="H37" i="8" s="1"/>
  <c r="H38" i="8" s="1"/>
  <c r="H39" i="8" s="1"/>
  <c r="H40" i="8" s="1"/>
  <c r="H41" i="8" s="1"/>
  <c r="H42" i="8" s="1"/>
  <c r="H43" i="8" s="1"/>
  <c r="H44" i="8" s="1"/>
  <c r="H45" i="8" s="1"/>
  <c r="H46" i="8" s="1"/>
  <c r="H47" i="8" s="1"/>
  <c r="H48" i="8" s="1"/>
  <c r="H49" i="8" s="1"/>
  <c r="H50" i="8" s="1"/>
  <c r="H51" i="8" s="1"/>
  <c r="G2" i="8"/>
  <c r="G3" i="8" s="1"/>
  <c r="G4" i="8" s="1"/>
  <c r="G5" i="8" s="1"/>
  <c r="G6" i="8" s="1"/>
  <c r="G7" i="8" s="1"/>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F2" i="8"/>
  <c r="F3" i="8" s="1"/>
  <c r="F4" i="8" s="1"/>
  <c r="F5" i="8" s="1"/>
  <c r="E2" i="8"/>
  <c r="E3" i="8" s="1"/>
  <c r="E4" i="8" s="1"/>
  <c r="E5" i="8" s="1"/>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D2" i="8"/>
  <c r="D3" i="8" s="1"/>
  <c r="D4" i="8" s="1"/>
  <c r="D5" i="8" s="1"/>
  <c r="D6" i="8" s="1"/>
  <c r="D7" i="8" s="1"/>
  <c r="D8" i="8" s="1"/>
  <c r="D9" i="8" s="1"/>
  <c r="D10" i="8" s="1"/>
  <c r="D11" i="8" s="1"/>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D51" i="8" s="1"/>
  <c r="C2" i="8"/>
  <c r="C3" i="8" s="1"/>
  <c r="C4" i="8" s="1"/>
  <c r="C5" i="8" s="1"/>
  <c r="C6" i="8" s="1"/>
  <c r="C7" i="8" s="1"/>
  <c r="C8" i="8" s="1"/>
  <c r="C9" i="8" s="1"/>
  <c r="C10" i="8" s="1"/>
  <c r="C11" i="8" s="1"/>
  <c r="C12" i="8" s="1"/>
  <c r="C13" i="8" s="1"/>
  <c r="C14" i="8" s="1"/>
  <c r="C15" i="8" s="1"/>
  <c r="C16" i="8" s="1"/>
  <c r="C17" i="8" s="1"/>
  <c r="C18" i="8" s="1"/>
  <c r="C19" i="8" s="1"/>
  <c r="C20" i="8" s="1"/>
  <c r="C21" i="8" s="1"/>
  <c r="T56" i="8" l="1"/>
  <c r="O57" i="8"/>
  <c r="S94" i="8"/>
  <c r="C61" i="8"/>
  <c r="G59" i="8"/>
  <c r="S57" i="8"/>
  <c r="E105" i="8"/>
  <c r="N56" i="8"/>
  <c r="F56" i="8"/>
  <c r="C62" i="8"/>
  <c r="H56" i="8"/>
  <c r="C60" i="8"/>
  <c r="V58" i="8"/>
  <c r="O65" i="8"/>
  <c r="N3" i="8"/>
  <c r="N4" i="8" s="1"/>
  <c r="N5" i="8" s="1"/>
  <c r="N6" i="8" s="1"/>
  <c r="N7" i="8" s="1"/>
  <c r="N8" i="8" s="1"/>
  <c r="N9" i="8" s="1"/>
  <c r="N10" i="8" s="1"/>
  <c r="N11" i="8" s="1"/>
  <c r="N12" i="8" s="1"/>
  <c r="N13" i="8" s="1"/>
  <c r="N14" i="8" s="1"/>
  <c r="N15" i="8" s="1"/>
  <c r="N16" i="8" s="1"/>
  <c r="N17" i="8" s="1"/>
  <c r="N18" i="8" s="1"/>
  <c r="N19" i="8" s="1"/>
  <c r="N20" i="8" s="1"/>
  <c r="N21" i="8" s="1"/>
  <c r="N22" i="8" s="1"/>
  <c r="N23" i="8" s="1"/>
  <c r="N24" i="8" s="1"/>
  <c r="N25" i="8" s="1"/>
  <c r="N26" i="8" s="1"/>
  <c r="N27" i="8" s="1"/>
  <c r="G104" i="8"/>
  <c r="K91" i="8"/>
  <c r="S62" i="8"/>
  <c r="S58" i="8"/>
  <c r="O86" i="8"/>
  <c r="S84" i="8"/>
  <c r="G74" i="8"/>
  <c r="P96" i="8"/>
  <c r="O59" i="8"/>
  <c r="S85" i="8"/>
  <c r="O82" i="8"/>
  <c r="G92" i="8"/>
  <c r="T3" i="8"/>
  <c r="T4" i="8" s="1"/>
  <c r="T5" i="8" s="1"/>
  <c r="T6" i="8" s="1"/>
  <c r="T7" i="8" s="1"/>
  <c r="T8" i="8" s="1"/>
  <c r="T9" i="8" s="1"/>
  <c r="T10" i="8" s="1"/>
  <c r="T11" i="8" s="1"/>
  <c r="T12" i="8" s="1"/>
  <c r="T13" i="8" s="1"/>
  <c r="T14" i="8" s="1"/>
  <c r="T15" i="8" s="1"/>
  <c r="T16" i="8" s="1"/>
  <c r="T17" i="8" s="1"/>
  <c r="T18" i="8" s="1"/>
  <c r="T19" i="8" s="1"/>
  <c r="T20" i="8" s="1"/>
  <c r="T21" i="8" s="1"/>
  <c r="T22" i="8" s="1"/>
  <c r="T23" i="8" s="1"/>
  <c r="T24" i="8" s="1"/>
  <c r="T25" i="8" s="1"/>
  <c r="T26" i="8" s="1"/>
  <c r="T27" i="8" s="1"/>
  <c r="T28" i="8" s="1"/>
  <c r="T29" i="8" s="1"/>
  <c r="T30" i="8" s="1"/>
  <c r="T31" i="8" s="1"/>
  <c r="T32" i="8" s="1"/>
  <c r="T33" i="8" s="1"/>
  <c r="T34" i="8" s="1"/>
  <c r="T35" i="8" s="1"/>
  <c r="T36" i="8" s="1"/>
  <c r="T37" i="8" s="1"/>
  <c r="T38" i="8" s="1"/>
  <c r="T39" i="8" s="1"/>
  <c r="T40" i="8" s="1"/>
  <c r="T41" i="8" s="1"/>
  <c r="T42" i="8" s="1"/>
  <c r="T43" i="8" s="1"/>
  <c r="T44" i="8" s="1"/>
  <c r="T45" i="8" s="1"/>
  <c r="T46" i="8" s="1"/>
  <c r="T47" i="8" s="1"/>
  <c r="T48" i="8" s="1"/>
  <c r="T49" i="8" s="1"/>
  <c r="T50" i="8" s="1"/>
  <c r="T51" i="8" s="1"/>
  <c r="T105" i="8" s="1"/>
  <c r="P63" i="8"/>
  <c r="G60" i="8"/>
  <c r="C57" i="8"/>
  <c r="G85" i="8"/>
  <c r="O75" i="8"/>
  <c r="O105" i="8"/>
  <c r="R7" i="8"/>
  <c r="R60" i="8"/>
  <c r="L10" i="8"/>
  <c r="L63" i="8"/>
  <c r="F6" i="8"/>
  <c r="F59" i="8"/>
  <c r="V6" i="8"/>
  <c r="V59" i="8"/>
  <c r="D89" i="8"/>
  <c r="D93" i="8"/>
  <c r="D92" i="8"/>
  <c r="D96" i="8"/>
  <c r="D99" i="8"/>
  <c r="D100" i="8"/>
  <c r="D101" i="8"/>
  <c r="D102" i="8"/>
  <c r="D103" i="8"/>
  <c r="D104" i="8"/>
  <c r="D105" i="8"/>
  <c r="D65" i="8"/>
  <c r="D66" i="8"/>
  <c r="D67" i="8"/>
  <c r="D68" i="8"/>
  <c r="D69" i="8"/>
  <c r="D70" i="8"/>
  <c r="D71" i="8"/>
  <c r="D72" i="8"/>
  <c r="D73" i="8"/>
  <c r="D74" i="8"/>
  <c r="D75" i="8"/>
  <c r="D76" i="8"/>
  <c r="D77" i="8"/>
  <c r="D78" i="8"/>
  <c r="D79" i="8"/>
  <c r="D80" i="8"/>
  <c r="D95" i="8"/>
  <c r="D91" i="8"/>
  <c r="D81" i="8"/>
  <c r="D82" i="8"/>
  <c r="D83" i="8"/>
  <c r="D84" i="8"/>
  <c r="D85" i="8"/>
  <c r="D86" i="8"/>
  <c r="D87" i="8"/>
  <c r="D88" i="8"/>
  <c r="D57" i="8"/>
  <c r="D58" i="8"/>
  <c r="D59" i="8"/>
  <c r="D60" i="8"/>
  <c r="D61" i="8"/>
  <c r="D62" i="8"/>
  <c r="D98" i="8"/>
  <c r="I89" i="8"/>
  <c r="I93" i="8"/>
  <c r="I92" i="8"/>
  <c r="I96" i="8"/>
  <c r="I91" i="8"/>
  <c r="I94" i="8"/>
  <c r="I102" i="8"/>
  <c r="I65" i="8"/>
  <c r="I69" i="8"/>
  <c r="I90" i="8"/>
  <c r="I95" i="8"/>
  <c r="I99" i="8"/>
  <c r="I104" i="8"/>
  <c r="I68" i="8"/>
  <c r="I72" i="8"/>
  <c r="I76" i="8"/>
  <c r="I105" i="8"/>
  <c r="I74" i="8"/>
  <c r="I79" i="8"/>
  <c r="I80" i="8"/>
  <c r="I98" i="8"/>
  <c r="I66" i="8"/>
  <c r="I67" i="8"/>
  <c r="I73" i="8"/>
  <c r="I78" i="8"/>
  <c r="I83" i="8"/>
  <c r="I87" i="8"/>
  <c r="I59" i="8"/>
  <c r="M92" i="8"/>
  <c r="M91" i="8"/>
  <c r="M95" i="8"/>
  <c r="M97" i="8"/>
  <c r="M101" i="8"/>
  <c r="M105" i="8"/>
  <c r="M68" i="8"/>
  <c r="M89" i="8"/>
  <c r="M102" i="8"/>
  <c r="M66" i="8"/>
  <c r="M71" i="8"/>
  <c r="M75" i="8"/>
  <c r="M79" i="8"/>
  <c r="M93" i="8"/>
  <c r="M69" i="8"/>
  <c r="M70" i="8"/>
  <c r="M72" i="8"/>
  <c r="M77" i="8"/>
  <c r="M83" i="8"/>
  <c r="M94" i="8"/>
  <c r="M103" i="8"/>
  <c r="M104" i="8"/>
  <c r="M76" i="8"/>
  <c r="M82" i="8"/>
  <c r="M86" i="8"/>
  <c r="M58" i="8"/>
  <c r="M62" i="8"/>
  <c r="Q91" i="8"/>
  <c r="Q90" i="8"/>
  <c r="Q94" i="8"/>
  <c r="Q89" i="8"/>
  <c r="Q95" i="8"/>
  <c r="Q100" i="8"/>
  <c r="Q104" i="8"/>
  <c r="Q67" i="8"/>
  <c r="Q96" i="8"/>
  <c r="Q97" i="8"/>
  <c r="Q99" i="8"/>
  <c r="Q105" i="8"/>
  <c r="Q69" i="8"/>
  <c r="Q74" i="8"/>
  <c r="Q78" i="8"/>
  <c r="Q98" i="8"/>
  <c r="Q65" i="8"/>
  <c r="Q66" i="8"/>
  <c r="Q75" i="8"/>
  <c r="Q82" i="8"/>
  <c r="Q92" i="8"/>
  <c r="Q93" i="8"/>
  <c r="Q68" i="8"/>
  <c r="Q73" i="8"/>
  <c r="Q79" i="8"/>
  <c r="Q81" i="8"/>
  <c r="Q85" i="8"/>
  <c r="Q57" i="8"/>
  <c r="Q61" i="8"/>
  <c r="U90" i="8"/>
  <c r="U89" i="8"/>
  <c r="U93" i="8"/>
  <c r="U97" i="8"/>
  <c r="U92" i="8"/>
  <c r="U99" i="8"/>
  <c r="U103" i="8"/>
  <c r="U66" i="8"/>
  <c r="U70" i="8"/>
  <c r="U102" i="8"/>
  <c r="U67" i="8"/>
  <c r="U73" i="8"/>
  <c r="U77" i="8"/>
  <c r="U94" i="8"/>
  <c r="U96" i="8"/>
  <c r="U72" i="8"/>
  <c r="U78" i="8"/>
  <c r="U81" i="8"/>
  <c r="U91" i="8"/>
  <c r="U104" i="8"/>
  <c r="U105" i="8"/>
  <c r="U65" i="8"/>
  <c r="U71" i="8"/>
  <c r="U76" i="8"/>
  <c r="U80" i="8"/>
  <c r="U84" i="8"/>
  <c r="U88" i="8"/>
  <c r="U60" i="8"/>
  <c r="Q56" i="8"/>
  <c r="L56" i="8"/>
  <c r="U64" i="8"/>
  <c r="P64" i="8"/>
  <c r="J64" i="8"/>
  <c r="E64" i="8"/>
  <c r="I63" i="8"/>
  <c r="D63" i="8"/>
  <c r="Q62" i="8"/>
  <c r="J62" i="8"/>
  <c r="O61" i="8"/>
  <c r="I61" i="8"/>
  <c r="U59" i="8"/>
  <c r="M59" i="8"/>
  <c r="K58" i="8"/>
  <c r="E58" i="8"/>
  <c r="R57" i="8"/>
  <c r="J57" i="8"/>
  <c r="Q88" i="8"/>
  <c r="I88" i="8"/>
  <c r="O87" i="8"/>
  <c r="G87" i="8"/>
  <c r="U86" i="8"/>
  <c r="M85" i="8"/>
  <c r="E85" i="8"/>
  <c r="K84" i="8"/>
  <c r="O83" i="8"/>
  <c r="E83" i="8"/>
  <c r="M81" i="8"/>
  <c r="K80" i="8"/>
  <c r="S79" i="8"/>
  <c r="E79" i="8"/>
  <c r="J78" i="8"/>
  <c r="Q77" i="8"/>
  <c r="G76" i="8"/>
  <c r="S74" i="8"/>
  <c r="E74" i="8"/>
  <c r="K73" i="8"/>
  <c r="Q72" i="8"/>
  <c r="G71" i="8"/>
  <c r="G70" i="8"/>
  <c r="G69" i="8"/>
  <c r="J68" i="8"/>
  <c r="J67" i="8"/>
  <c r="K66" i="8"/>
  <c r="M65" i="8"/>
  <c r="Q103" i="8"/>
  <c r="Q102" i="8"/>
  <c r="Q101" i="8"/>
  <c r="S100" i="8"/>
  <c r="S99" i="8"/>
  <c r="U98" i="8"/>
  <c r="S97" i="8"/>
  <c r="M96" i="8"/>
  <c r="G95" i="8"/>
  <c r="D94" i="8"/>
  <c r="E92" i="8"/>
  <c r="D90" i="8"/>
  <c r="C22" i="8"/>
  <c r="C23" i="8" s="1"/>
  <c r="C75" i="8"/>
  <c r="E90" i="8"/>
  <c r="E89" i="8"/>
  <c r="E93" i="8"/>
  <c r="E97" i="8"/>
  <c r="E96" i="8"/>
  <c r="E99" i="8"/>
  <c r="E103" i="8"/>
  <c r="E66" i="8"/>
  <c r="E70" i="8"/>
  <c r="E98" i="8"/>
  <c r="E101" i="8"/>
  <c r="E65" i="8"/>
  <c r="E71" i="8"/>
  <c r="E73" i="8"/>
  <c r="E77" i="8"/>
  <c r="E100" i="8"/>
  <c r="E67" i="8"/>
  <c r="E68" i="8"/>
  <c r="E69" i="8"/>
  <c r="E76" i="8"/>
  <c r="E81" i="8"/>
  <c r="E95" i="8"/>
  <c r="E102" i="8"/>
  <c r="E75" i="8"/>
  <c r="E80" i="8"/>
  <c r="E84" i="8"/>
  <c r="E88" i="8"/>
  <c r="E60" i="8"/>
  <c r="J89" i="8"/>
  <c r="J90" i="8"/>
  <c r="J91" i="8"/>
  <c r="J92" i="8"/>
  <c r="J93" i="8"/>
  <c r="J94" i="8"/>
  <c r="J95" i="8"/>
  <c r="J96" i="8"/>
  <c r="J97" i="8"/>
  <c r="J98" i="8"/>
  <c r="J99" i="8"/>
  <c r="J103" i="8"/>
  <c r="J66" i="8"/>
  <c r="J70" i="8"/>
  <c r="J100" i="8"/>
  <c r="J105" i="8"/>
  <c r="J69" i="8"/>
  <c r="J73" i="8"/>
  <c r="J77" i="8"/>
  <c r="J104" i="8"/>
  <c r="J71" i="8"/>
  <c r="J75" i="8"/>
  <c r="J81" i="8"/>
  <c r="J65" i="8"/>
  <c r="J74" i="8"/>
  <c r="J79" i="8"/>
  <c r="J80" i="8"/>
  <c r="J84" i="8"/>
  <c r="J88" i="8"/>
  <c r="J60" i="8"/>
  <c r="N68" i="8"/>
  <c r="R58" i="8"/>
  <c r="V57" i="8"/>
  <c r="U56" i="8"/>
  <c r="P56" i="8"/>
  <c r="J56" i="8"/>
  <c r="E56" i="8"/>
  <c r="I64" i="8"/>
  <c r="D64" i="8"/>
  <c r="M63" i="8"/>
  <c r="H63" i="8"/>
  <c r="O62" i="8"/>
  <c r="I62" i="8"/>
  <c r="U61" i="8"/>
  <c r="G61" i="8"/>
  <c r="S60" i="8"/>
  <c r="M60" i="8"/>
  <c r="R59" i="8"/>
  <c r="K59" i="8"/>
  <c r="E59" i="8"/>
  <c r="Q58" i="8"/>
  <c r="J58" i="8"/>
  <c r="C58" i="8"/>
  <c r="I57" i="8"/>
  <c r="G88" i="8"/>
  <c r="U87" i="8"/>
  <c r="M87" i="8"/>
  <c r="S86" i="8"/>
  <c r="K86" i="8"/>
  <c r="E86" i="8"/>
  <c r="J85" i="8"/>
  <c r="Q84" i="8"/>
  <c r="I84" i="8"/>
  <c r="K83" i="8"/>
  <c r="U82" i="8"/>
  <c r="J82" i="8"/>
  <c r="S81" i="8"/>
  <c r="I81" i="8"/>
  <c r="G80" i="8"/>
  <c r="S78" i="8"/>
  <c r="E78" i="8"/>
  <c r="K77" i="8"/>
  <c r="Q76" i="8"/>
  <c r="I75" i="8"/>
  <c r="S73" i="8"/>
  <c r="K72" i="8"/>
  <c r="Q71" i="8"/>
  <c r="S70" i="8"/>
  <c r="U69" i="8"/>
  <c r="U68" i="8"/>
  <c r="C68" i="8"/>
  <c r="C67" i="8"/>
  <c r="C66" i="8"/>
  <c r="I103" i="8"/>
  <c r="J102" i="8"/>
  <c r="J101" i="8"/>
  <c r="M100" i="8"/>
  <c r="M99" i="8"/>
  <c r="M98" i="8"/>
  <c r="I97" i="8"/>
  <c r="H93" i="8"/>
  <c r="M56" i="8"/>
  <c r="Q64" i="8"/>
  <c r="U63" i="8"/>
  <c r="J63" i="8"/>
  <c r="E63" i="8"/>
  <c r="K62" i="8"/>
  <c r="E62" i="8"/>
  <c r="J61" i="8"/>
  <c r="Q60" i="8"/>
  <c r="I60" i="8"/>
  <c r="U58" i="8"/>
  <c r="F58" i="8"/>
  <c r="M57" i="8"/>
  <c r="E57" i="8"/>
  <c r="K88" i="8"/>
  <c r="Q87" i="8"/>
  <c r="J87" i="8"/>
  <c r="I86" i="8"/>
  <c r="U85" i="8"/>
  <c r="M84" i="8"/>
  <c r="Q83" i="8"/>
  <c r="E82" i="8"/>
  <c r="M80" i="8"/>
  <c r="U79" i="8"/>
  <c r="M78" i="8"/>
  <c r="J76" i="8"/>
  <c r="U74" i="8"/>
  <c r="M73" i="8"/>
  <c r="E72" i="8"/>
  <c r="I71" i="8"/>
  <c r="I70" i="8"/>
  <c r="K69" i="8"/>
  <c r="K68" i="8"/>
  <c r="M67" i="8"/>
  <c r="U101" i="8"/>
  <c r="U100" i="8"/>
  <c r="E94" i="8"/>
  <c r="M90" i="8"/>
  <c r="G91" i="8"/>
  <c r="G90" i="8"/>
  <c r="G94" i="8"/>
  <c r="G98" i="8"/>
  <c r="G89" i="8"/>
  <c r="G97" i="8"/>
  <c r="G101" i="8"/>
  <c r="G105" i="8"/>
  <c r="G68" i="8"/>
  <c r="G93" i="8"/>
  <c r="G103" i="8"/>
  <c r="G67" i="8"/>
  <c r="G75" i="8"/>
  <c r="G79" i="8"/>
  <c r="G96" i="8"/>
  <c r="G65" i="8"/>
  <c r="G66" i="8"/>
  <c r="G73" i="8"/>
  <c r="G78" i="8"/>
  <c r="G83" i="8"/>
  <c r="G99" i="8"/>
  <c r="G100" i="8"/>
  <c r="G72" i="8"/>
  <c r="G77" i="8"/>
  <c r="G82" i="8"/>
  <c r="G86" i="8"/>
  <c r="G58" i="8"/>
  <c r="G62" i="8"/>
  <c r="G63" i="8"/>
  <c r="G64" i="8"/>
  <c r="G56" i="8"/>
  <c r="K90" i="8"/>
  <c r="K89" i="8"/>
  <c r="K93" i="8"/>
  <c r="K97" i="8"/>
  <c r="K92" i="8"/>
  <c r="K95" i="8"/>
  <c r="K100" i="8"/>
  <c r="K104" i="8"/>
  <c r="K67" i="8"/>
  <c r="K71" i="8"/>
  <c r="K94" i="8"/>
  <c r="K101" i="8"/>
  <c r="K65" i="8"/>
  <c r="K70" i="8"/>
  <c r="K74" i="8"/>
  <c r="K78" i="8"/>
  <c r="K102" i="8"/>
  <c r="K103" i="8"/>
  <c r="K76" i="8"/>
  <c r="K82" i="8"/>
  <c r="K96" i="8"/>
  <c r="K105" i="8"/>
  <c r="K75" i="8"/>
  <c r="K81" i="8"/>
  <c r="K85" i="8"/>
  <c r="K57" i="8"/>
  <c r="K61" i="8"/>
  <c r="K63" i="8"/>
  <c r="K64" i="8"/>
  <c r="K56" i="8"/>
  <c r="O89" i="8"/>
  <c r="O93" i="8"/>
  <c r="O92" i="8"/>
  <c r="O96" i="8"/>
  <c r="O99" i="8"/>
  <c r="O103" i="8"/>
  <c r="O66" i="8"/>
  <c r="O70" i="8"/>
  <c r="O98" i="8"/>
  <c r="O104" i="8"/>
  <c r="O68" i="8"/>
  <c r="O73" i="8"/>
  <c r="O77" i="8"/>
  <c r="O90" i="8"/>
  <c r="O91" i="8"/>
  <c r="O95" i="8"/>
  <c r="O67" i="8"/>
  <c r="O74" i="8"/>
  <c r="O79" i="8"/>
  <c r="O81" i="8"/>
  <c r="O97" i="8"/>
  <c r="O100" i="8"/>
  <c r="O101" i="8"/>
  <c r="O102" i="8"/>
  <c r="O69" i="8"/>
  <c r="O72" i="8"/>
  <c r="O78" i="8"/>
  <c r="O80" i="8"/>
  <c r="O84" i="8"/>
  <c r="O88" i="8"/>
  <c r="O60" i="8"/>
  <c r="O63" i="8"/>
  <c r="O64" i="8"/>
  <c r="O56" i="8"/>
  <c r="S92" i="8"/>
  <c r="S91" i="8"/>
  <c r="S95" i="8"/>
  <c r="S90" i="8"/>
  <c r="S96" i="8"/>
  <c r="S98" i="8"/>
  <c r="S102" i="8"/>
  <c r="S65" i="8"/>
  <c r="S69" i="8"/>
  <c r="S93" i="8"/>
  <c r="S101" i="8"/>
  <c r="S66" i="8"/>
  <c r="S72" i="8"/>
  <c r="S76" i="8"/>
  <c r="S89" i="8"/>
  <c r="S103" i="8"/>
  <c r="S104" i="8"/>
  <c r="S105" i="8"/>
  <c r="S71" i="8"/>
  <c r="S77" i="8"/>
  <c r="S80" i="8"/>
  <c r="S75" i="8"/>
  <c r="S83" i="8"/>
  <c r="S87" i="8"/>
  <c r="S59" i="8"/>
  <c r="S63" i="8"/>
  <c r="S64" i="8"/>
  <c r="S56" i="8"/>
  <c r="I56" i="8"/>
  <c r="D56" i="8"/>
  <c r="M64" i="8"/>
  <c r="H64" i="8"/>
  <c r="Q63" i="8"/>
  <c r="U62" i="8"/>
  <c r="S61" i="8"/>
  <c r="M61" i="8"/>
  <c r="E61" i="8"/>
  <c r="K60" i="8"/>
  <c r="Q59" i="8"/>
  <c r="J59" i="8"/>
  <c r="O58" i="8"/>
  <c r="I58" i="8"/>
  <c r="U57" i="8"/>
  <c r="G57" i="8"/>
  <c r="S88" i="8"/>
  <c r="M88" i="8"/>
  <c r="K87" i="8"/>
  <c r="E87" i="8"/>
  <c r="Q86" i="8"/>
  <c r="J86" i="8"/>
  <c r="O85" i="8"/>
  <c r="I85" i="8"/>
  <c r="G84" i="8"/>
  <c r="U83" i="8"/>
  <c r="J83" i="8"/>
  <c r="S82" i="8"/>
  <c r="I82" i="8"/>
  <c r="G81" i="8"/>
  <c r="Q80" i="8"/>
  <c r="K79" i="8"/>
  <c r="I77" i="8"/>
  <c r="O76" i="8"/>
  <c r="U75" i="8"/>
  <c r="M74" i="8"/>
  <c r="C73" i="8"/>
  <c r="J72" i="8"/>
  <c r="O71" i="8"/>
  <c r="Q70" i="8"/>
  <c r="S68" i="8"/>
  <c r="S67" i="8"/>
  <c r="E104" i="8"/>
  <c r="G102" i="8"/>
  <c r="I101" i="8"/>
  <c r="I100" i="8"/>
  <c r="K99" i="8"/>
  <c r="K98" i="8"/>
  <c r="D97" i="8"/>
  <c r="U95" i="8"/>
  <c r="O94" i="8"/>
  <c r="E91" i="8"/>
  <c r="H89" i="8"/>
  <c r="C65" i="8"/>
  <c r="C69" i="8"/>
  <c r="C70" i="8"/>
  <c r="C72" i="8"/>
  <c r="H92" i="8"/>
  <c r="H91" i="8"/>
  <c r="H95" i="8"/>
  <c r="H99" i="8"/>
  <c r="H100" i="8"/>
  <c r="H101" i="8"/>
  <c r="H102" i="8"/>
  <c r="H103" i="8"/>
  <c r="H104" i="8"/>
  <c r="H105" i="8"/>
  <c r="H65" i="8"/>
  <c r="H66" i="8"/>
  <c r="H67" i="8"/>
  <c r="H68" i="8"/>
  <c r="H69" i="8"/>
  <c r="H70" i="8"/>
  <c r="H71" i="8"/>
  <c r="H72" i="8"/>
  <c r="H73" i="8"/>
  <c r="H74" i="8"/>
  <c r="H75" i="8"/>
  <c r="H76" i="8"/>
  <c r="H77" i="8"/>
  <c r="H78" i="8"/>
  <c r="H79" i="8"/>
  <c r="H90" i="8"/>
  <c r="H98" i="8"/>
  <c r="H96" i="8"/>
  <c r="H97" i="8"/>
  <c r="H80" i="8"/>
  <c r="H81" i="8"/>
  <c r="H82" i="8"/>
  <c r="H83" i="8"/>
  <c r="H84" i="8"/>
  <c r="H85" i="8"/>
  <c r="H86" i="8"/>
  <c r="H87" i="8"/>
  <c r="H88" i="8"/>
  <c r="H57" i="8"/>
  <c r="H58" i="8"/>
  <c r="H59" i="8"/>
  <c r="H60" i="8"/>
  <c r="H61" i="8"/>
  <c r="H62" i="8"/>
  <c r="L57" i="8"/>
  <c r="L58" i="8"/>
  <c r="L59" i="8"/>
  <c r="L60" i="8"/>
  <c r="L61" i="8"/>
  <c r="L62" i="8"/>
  <c r="P90" i="8"/>
  <c r="P89" i="8"/>
  <c r="P93" i="8"/>
  <c r="P97" i="8"/>
  <c r="P98" i="8"/>
  <c r="P99" i="8"/>
  <c r="P100" i="8"/>
  <c r="P101" i="8"/>
  <c r="P102" i="8"/>
  <c r="P103" i="8"/>
  <c r="P104" i="8"/>
  <c r="P105" i="8"/>
  <c r="P65" i="8"/>
  <c r="P66" i="8"/>
  <c r="P67" i="8"/>
  <c r="P68" i="8"/>
  <c r="P69" i="8"/>
  <c r="P70" i="8"/>
  <c r="P71" i="8"/>
  <c r="P72" i="8"/>
  <c r="P73" i="8"/>
  <c r="P74" i="8"/>
  <c r="P75" i="8"/>
  <c r="P76" i="8"/>
  <c r="P77" i="8"/>
  <c r="P78" i="8"/>
  <c r="P79" i="8"/>
  <c r="P94" i="8"/>
  <c r="P91" i="8"/>
  <c r="P80" i="8"/>
  <c r="P81" i="8"/>
  <c r="P82" i="8"/>
  <c r="P83" i="8"/>
  <c r="P84" i="8"/>
  <c r="P85" i="8"/>
  <c r="P86" i="8"/>
  <c r="P87" i="8"/>
  <c r="P88" i="8"/>
  <c r="P57" i="8"/>
  <c r="P58" i="8"/>
  <c r="P59" i="8"/>
  <c r="P60" i="8"/>
  <c r="P61" i="8"/>
  <c r="P62" i="8"/>
  <c r="T93" i="8"/>
  <c r="T70" i="8"/>
  <c r="T82" i="8"/>
  <c r="C56" i="8"/>
  <c r="C64" i="8"/>
  <c r="C63" i="8"/>
  <c r="C59" i="8"/>
  <c r="F57" i="8"/>
  <c r="C74" i="8"/>
  <c r="C71" i="8"/>
  <c r="P95" i="8"/>
  <c r="H94" i="8"/>
  <c r="P92" i="8"/>
  <c r="C76" i="8" l="1"/>
  <c r="N71" i="8"/>
  <c r="N58" i="8"/>
  <c r="T58" i="8"/>
  <c r="T103" i="8"/>
  <c r="N59" i="8"/>
  <c r="N67" i="8"/>
  <c r="T78" i="8"/>
  <c r="N78" i="8"/>
  <c r="T62" i="8"/>
  <c r="T94" i="8"/>
  <c r="T66" i="8"/>
  <c r="N74" i="8"/>
  <c r="N61" i="8"/>
  <c r="N64" i="8"/>
  <c r="N77" i="8"/>
  <c r="N73" i="8"/>
  <c r="N69" i="8"/>
  <c r="N63" i="8"/>
  <c r="T86" i="8"/>
  <c r="T74" i="8"/>
  <c r="T99" i="8"/>
  <c r="N57" i="8"/>
  <c r="B57" i="8" s="1"/>
  <c r="N79" i="8"/>
  <c r="N70" i="8"/>
  <c r="N76" i="8"/>
  <c r="N75" i="8"/>
  <c r="N66" i="8"/>
  <c r="T61" i="8"/>
  <c r="T57" i="8"/>
  <c r="T85" i="8"/>
  <c r="T81" i="8"/>
  <c r="T97" i="8"/>
  <c r="T77" i="8"/>
  <c r="T73" i="8"/>
  <c r="T69" i="8"/>
  <c r="T65" i="8"/>
  <c r="T102" i="8"/>
  <c r="T98" i="8"/>
  <c r="T89" i="8"/>
  <c r="T60" i="8"/>
  <c r="T88" i="8"/>
  <c r="T84" i="8"/>
  <c r="T80" i="8"/>
  <c r="T91" i="8"/>
  <c r="T76" i="8"/>
  <c r="T72" i="8"/>
  <c r="T68" i="8"/>
  <c r="T101" i="8"/>
  <c r="T96" i="8"/>
  <c r="T64" i="8"/>
  <c r="N28" i="8"/>
  <c r="N81" i="8"/>
  <c r="T90" i="8"/>
  <c r="T59" i="8"/>
  <c r="T87" i="8"/>
  <c r="T83" i="8"/>
  <c r="T95" i="8"/>
  <c r="T79" i="8"/>
  <c r="T75" i="8"/>
  <c r="T71" i="8"/>
  <c r="T67" i="8"/>
  <c r="T104" i="8"/>
  <c r="T100" i="8"/>
  <c r="T92" i="8"/>
  <c r="N62" i="8"/>
  <c r="N80" i="8"/>
  <c r="N72" i="8"/>
  <c r="N65" i="8"/>
  <c r="N60" i="8"/>
  <c r="T63" i="8"/>
  <c r="F7" i="8"/>
  <c r="F60" i="8"/>
  <c r="R8" i="8"/>
  <c r="R61" i="8"/>
  <c r="C24" i="8"/>
  <c r="C77" i="8"/>
  <c r="B56" i="8"/>
  <c r="V7" i="8"/>
  <c r="V60" i="8"/>
  <c r="L11" i="8"/>
  <c r="L64" i="8"/>
  <c r="B58" i="8" l="1"/>
  <c r="B60" i="8"/>
  <c r="B59" i="8"/>
  <c r="N29" i="8"/>
  <c r="N82" i="8"/>
  <c r="V8" i="8"/>
  <c r="V61" i="8"/>
  <c r="L12" i="8"/>
  <c r="L65" i="8"/>
  <c r="C25" i="8"/>
  <c r="C78" i="8"/>
  <c r="R9" i="8"/>
  <c r="R62" i="8"/>
  <c r="F8" i="8"/>
  <c r="F61" i="8"/>
  <c r="B61" i="8" l="1"/>
  <c r="N30" i="8"/>
  <c r="N83" i="8"/>
  <c r="F9" i="8"/>
  <c r="F62" i="8"/>
  <c r="R10" i="8"/>
  <c r="R63" i="8"/>
  <c r="L13" i="8"/>
  <c r="L66" i="8"/>
  <c r="C26" i="8"/>
  <c r="C79" i="8"/>
  <c r="V9" i="8"/>
  <c r="V62" i="8"/>
  <c r="N31" i="8" l="1"/>
  <c r="N84" i="8"/>
  <c r="V10" i="8"/>
  <c r="V63" i="8"/>
  <c r="R11" i="8"/>
  <c r="R64" i="8"/>
  <c r="C27" i="8"/>
  <c r="C80" i="8"/>
  <c r="B62" i="8"/>
  <c r="L14" i="8"/>
  <c r="L67" i="8"/>
  <c r="F10" i="8"/>
  <c r="F63" i="8"/>
  <c r="B63" i="8" l="1"/>
  <c r="N32" i="8"/>
  <c r="N85" i="8"/>
  <c r="C28" i="8"/>
  <c r="C81" i="8"/>
  <c r="L15" i="8"/>
  <c r="L68" i="8"/>
  <c r="R12" i="8"/>
  <c r="R65" i="8"/>
  <c r="F11" i="8"/>
  <c r="F64" i="8"/>
  <c r="V11" i="8"/>
  <c r="V64" i="8"/>
  <c r="N33" i="8" l="1"/>
  <c r="N86" i="8"/>
  <c r="B64" i="8"/>
  <c r="V12" i="8"/>
  <c r="V65" i="8"/>
  <c r="L16" i="8"/>
  <c r="L69" i="8"/>
  <c r="F12" i="8"/>
  <c r="F65" i="8"/>
  <c r="B65" i="8" s="1"/>
  <c r="C29" i="8"/>
  <c r="C82" i="8"/>
  <c r="R13" i="8"/>
  <c r="R66" i="8"/>
  <c r="N34" i="8" l="1"/>
  <c r="N87" i="8"/>
  <c r="R14" i="8"/>
  <c r="R67" i="8"/>
  <c r="L17" i="8"/>
  <c r="L70" i="8"/>
  <c r="C30" i="8"/>
  <c r="C83" i="8"/>
  <c r="F13" i="8"/>
  <c r="F66" i="8"/>
  <c r="V13" i="8"/>
  <c r="V66" i="8"/>
  <c r="B66" i="8" l="1"/>
  <c r="N35" i="8"/>
  <c r="N88" i="8"/>
  <c r="V14" i="8"/>
  <c r="V67" i="8"/>
  <c r="C31" i="8"/>
  <c r="C84" i="8"/>
  <c r="F14" i="8"/>
  <c r="F67" i="8"/>
  <c r="L18" i="8"/>
  <c r="L71" i="8"/>
  <c r="R15" i="8"/>
  <c r="R68" i="8"/>
  <c r="N36" i="8" l="1"/>
  <c r="N89" i="8"/>
  <c r="B67" i="8"/>
  <c r="R16" i="8"/>
  <c r="R69" i="8"/>
  <c r="F15" i="8"/>
  <c r="F68" i="8"/>
  <c r="C32" i="8"/>
  <c r="C85" i="8"/>
  <c r="L19" i="8"/>
  <c r="L72" i="8"/>
  <c r="V15" i="8"/>
  <c r="V68" i="8"/>
  <c r="N37" i="8" l="1"/>
  <c r="N90" i="8"/>
  <c r="L20" i="8"/>
  <c r="L73" i="8"/>
  <c r="C33" i="8"/>
  <c r="C86" i="8"/>
  <c r="V16" i="8"/>
  <c r="V69" i="8"/>
  <c r="F16" i="8"/>
  <c r="F69" i="8"/>
  <c r="B68" i="8"/>
  <c r="R17" i="8"/>
  <c r="R70" i="8"/>
  <c r="N38" i="8" l="1"/>
  <c r="N91" i="8"/>
  <c r="V17" i="8"/>
  <c r="V70" i="8"/>
  <c r="B69" i="8"/>
  <c r="R18" i="8"/>
  <c r="R71" i="8"/>
  <c r="F17" i="8"/>
  <c r="F70" i="8"/>
  <c r="C34" i="8"/>
  <c r="C87" i="8"/>
  <c r="L21" i="8"/>
  <c r="L74" i="8"/>
  <c r="N39" i="8" l="1"/>
  <c r="N92" i="8"/>
  <c r="B70" i="8"/>
  <c r="R19" i="8"/>
  <c r="R72" i="8"/>
  <c r="C35" i="8"/>
  <c r="C88" i="8"/>
  <c r="L22" i="8"/>
  <c r="L75" i="8"/>
  <c r="F18" i="8"/>
  <c r="F71" i="8"/>
  <c r="V18" i="8"/>
  <c r="V71" i="8"/>
  <c r="N40" i="8" l="1"/>
  <c r="N93" i="8"/>
  <c r="L23" i="8"/>
  <c r="L76" i="8"/>
  <c r="R20" i="8"/>
  <c r="R73" i="8"/>
  <c r="V19" i="8"/>
  <c r="V72" i="8"/>
  <c r="F19" i="8"/>
  <c r="F72" i="8"/>
  <c r="C36" i="8"/>
  <c r="C89" i="8"/>
  <c r="B71" i="8"/>
  <c r="N41" i="8" l="1"/>
  <c r="N94" i="8"/>
  <c r="B72" i="8"/>
  <c r="F20" i="8"/>
  <c r="F73" i="8"/>
  <c r="R21" i="8"/>
  <c r="R74" i="8"/>
  <c r="C37" i="8"/>
  <c r="C90" i="8"/>
  <c r="V20" i="8"/>
  <c r="V73" i="8"/>
  <c r="L24" i="8"/>
  <c r="L77" i="8"/>
  <c r="N42" i="8" l="1"/>
  <c r="N95" i="8"/>
  <c r="B73" i="8"/>
  <c r="V21" i="8"/>
  <c r="V74" i="8"/>
  <c r="R22" i="8"/>
  <c r="R75" i="8"/>
  <c r="L25" i="8"/>
  <c r="L78" i="8"/>
  <c r="C38" i="8"/>
  <c r="C91" i="8"/>
  <c r="F21" i="8"/>
  <c r="F74" i="8"/>
  <c r="B74" i="8" l="1"/>
  <c r="N43" i="8"/>
  <c r="N96" i="8"/>
  <c r="C39" i="8"/>
  <c r="C92" i="8"/>
  <c r="F22" i="8"/>
  <c r="F75" i="8"/>
  <c r="L26" i="8"/>
  <c r="L79" i="8"/>
  <c r="R23" i="8"/>
  <c r="R76" i="8"/>
  <c r="V22" i="8"/>
  <c r="V75" i="8"/>
  <c r="B75" i="8" l="1"/>
  <c r="N44" i="8"/>
  <c r="N97" i="8"/>
  <c r="L27" i="8"/>
  <c r="L80" i="8"/>
  <c r="R24" i="8"/>
  <c r="R77" i="8"/>
  <c r="F23" i="8"/>
  <c r="F76" i="8"/>
  <c r="C40" i="8"/>
  <c r="C93" i="8"/>
  <c r="V23" i="8"/>
  <c r="V76" i="8"/>
  <c r="N45" i="8" l="1"/>
  <c r="N98" i="8"/>
  <c r="C41" i="8"/>
  <c r="C94" i="8"/>
  <c r="R25" i="8"/>
  <c r="R78" i="8"/>
  <c r="B76" i="8"/>
  <c r="L28" i="8"/>
  <c r="L81" i="8"/>
  <c r="V24" i="8"/>
  <c r="V77" i="8"/>
  <c r="F24" i="8"/>
  <c r="F77" i="8"/>
  <c r="B77" i="8" l="1"/>
  <c r="N46" i="8"/>
  <c r="N99" i="8"/>
  <c r="V25" i="8"/>
  <c r="V78" i="8"/>
  <c r="R26" i="8"/>
  <c r="R79" i="8"/>
  <c r="F25" i="8"/>
  <c r="F78" i="8"/>
  <c r="L29" i="8"/>
  <c r="L82" i="8"/>
  <c r="C42" i="8"/>
  <c r="C95" i="8"/>
  <c r="N47" i="8" l="1"/>
  <c r="N100" i="8"/>
  <c r="F26" i="8"/>
  <c r="F79" i="8"/>
  <c r="R27" i="8"/>
  <c r="R80" i="8"/>
  <c r="L30" i="8"/>
  <c r="L83" i="8"/>
  <c r="V26" i="8"/>
  <c r="V79" i="8"/>
  <c r="C43" i="8"/>
  <c r="C96" i="8"/>
  <c r="B78" i="8"/>
  <c r="N48" i="8" l="1"/>
  <c r="N101" i="8"/>
  <c r="R28" i="8"/>
  <c r="R81" i="8"/>
  <c r="V27" i="8"/>
  <c r="V80" i="8"/>
  <c r="L31" i="8"/>
  <c r="L84" i="8"/>
  <c r="B79" i="8"/>
  <c r="F27" i="8"/>
  <c r="F80" i="8"/>
  <c r="C44" i="8"/>
  <c r="C97" i="8"/>
  <c r="B80" i="8" l="1"/>
  <c r="N49" i="8"/>
  <c r="N102" i="8"/>
  <c r="C45" i="8"/>
  <c r="C98" i="8"/>
  <c r="V28" i="8"/>
  <c r="V81" i="8"/>
  <c r="F28" i="8"/>
  <c r="F81" i="8"/>
  <c r="L32" i="8"/>
  <c r="L85" i="8"/>
  <c r="R29" i="8"/>
  <c r="R82" i="8"/>
  <c r="B81" i="8" l="1"/>
  <c r="N50" i="8"/>
  <c r="N103" i="8"/>
  <c r="R30" i="8"/>
  <c r="R83" i="8"/>
  <c r="F29" i="8"/>
  <c r="F82" i="8"/>
  <c r="V29" i="8"/>
  <c r="V82" i="8"/>
  <c r="L33" i="8"/>
  <c r="L86" i="8"/>
  <c r="C46" i="8"/>
  <c r="C99" i="8"/>
  <c r="N51" i="8" l="1"/>
  <c r="N105" i="8" s="1"/>
  <c r="N104" i="8"/>
  <c r="C47" i="8"/>
  <c r="C100" i="8"/>
  <c r="L34" i="8"/>
  <c r="L87" i="8"/>
  <c r="B82" i="8"/>
  <c r="F30" i="8"/>
  <c r="F83" i="8"/>
  <c r="V30" i="8"/>
  <c r="V83" i="8"/>
  <c r="R31" i="8"/>
  <c r="R84" i="8"/>
  <c r="R32" i="8" l="1"/>
  <c r="R85" i="8"/>
  <c r="C48" i="8"/>
  <c r="C101" i="8"/>
  <c r="V31" i="8"/>
  <c r="V84" i="8"/>
  <c r="B83" i="8"/>
  <c r="L35" i="8"/>
  <c r="L88" i="8"/>
  <c r="F31" i="8"/>
  <c r="F84" i="8"/>
  <c r="B84" i="8" l="1"/>
  <c r="R33" i="8"/>
  <c r="R86" i="8"/>
  <c r="F32" i="8"/>
  <c r="F85" i="8"/>
  <c r="V32" i="8"/>
  <c r="V85" i="8"/>
  <c r="C49" i="8"/>
  <c r="C102" i="8"/>
  <c r="L36" i="8"/>
  <c r="L89" i="8"/>
  <c r="B85" i="8" l="1"/>
  <c r="C50" i="8"/>
  <c r="C103" i="8"/>
  <c r="F33" i="8"/>
  <c r="F86" i="8"/>
  <c r="L37" i="8"/>
  <c r="L90" i="8"/>
  <c r="V33" i="8"/>
  <c r="V86" i="8"/>
  <c r="R34" i="8"/>
  <c r="R87" i="8"/>
  <c r="V34" i="8" l="1"/>
  <c r="V87" i="8"/>
  <c r="C51" i="8"/>
  <c r="C105" i="8" s="1"/>
  <c r="C104" i="8"/>
  <c r="B86" i="8"/>
  <c r="R35" i="8"/>
  <c r="R88" i="8"/>
  <c r="L38" i="8"/>
  <c r="L91" i="8"/>
  <c r="F34" i="8"/>
  <c r="F87" i="8"/>
  <c r="B87" i="8" l="1"/>
  <c r="V35" i="8"/>
  <c r="V88" i="8"/>
  <c r="L39" i="8"/>
  <c r="L92" i="8"/>
  <c r="F35" i="8"/>
  <c r="F88" i="8"/>
  <c r="B88" i="8" s="1"/>
  <c r="R36" i="8"/>
  <c r="R89" i="8"/>
  <c r="F36" i="8" l="1"/>
  <c r="F89" i="8"/>
  <c r="L40" i="8"/>
  <c r="L93" i="8"/>
  <c r="R37" i="8"/>
  <c r="R90" i="8"/>
  <c r="V36" i="8"/>
  <c r="V89" i="8"/>
  <c r="B89" i="8" l="1"/>
  <c r="V37" i="8"/>
  <c r="V90" i="8"/>
  <c r="L41" i="8"/>
  <c r="L94" i="8"/>
  <c r="F37" i="8"/>
  <c r="F90" i="8"/>
  <c r="B90" i="8" s="1"/>
  <c r="R38" i="8"/>
  <c r="R91" i="8"/>
  <c r="F38" i="8" l="1"/>
  <c r="F91" i="8"/>
  <c r="V38" i="8"/>
  <c r="V91" i="8"/>
  <c r="R39" i="8"/>
  <c r="R92" i="8"/>
  <c r="L42" i="8"/>
  <c r="L95" i="8"/>
  <c r="L43" i="8" l="1"/>
  <c r="L96" i="8"/>
  <c r="V39" i="8"/>
  <c r="V92" i="8"/>
  <c r="B91" i="8"/>
  <c r="R40" i="8"/>
  <c r="R93" i="8"/>
  <c r="F39" i="8"/>
  <c r="F92" i="8"/>
  <c r="B92" i="8" l="1"/>
  <c r="R41" i="8"/>
  <c r="R94" i="8"/>
  <c r="L44" i="8"/>
  <c r="L97" i="8"/>
  <c r="F40" i="8"/>
  <c r="F93" i="8"/>
  <c r="V40" i="8"/>
  <c r="V93" i="8"/>
  <c r="V41" i="8" l="1"/>
  <c r="V94" i="8"/>
  <c r="L45" i="8"/>
  <c r="L98" i="8"/>
  <c r="B93" i="8"/>
  <c r="F41" i="8"/>
  <c r="F94" i="8"/>
  <c r="R42" i="8"/>
  <c r="R95" i="8"/>
  <c r="F42" i="8" l="1"/>
  <c r="F95" i="8"/>
  <c r="R43" i="8"/>
  <c r="R96" i="8"/>
  <c r="B94" i="8"/>
  <c r="L46" i="8"/>
  <c r="L99" i="8"/>
  <c r="V42" i="8"/>
  <c r="V95" i="8"/>
  <c r="B95" i="8" l="1"/>
  <c r="V43" i="8"/>
  <c r="V96" i="8"/>
  <c r="L47" i="8"/>
  <c r="L100" i="8"/>
  <c r="F43" i="8"/>
  <c r="F96" i="8"/>
  <c r="B96" i="8" s="1"/>
  <c r="R44" i="8"/>
  <c r="R97" i="8"/>
  <c r="F44" i="8" l="1"/>
  <c r="F97" i="8"/>
  <c r="V44" i="8"/>
  <c r="V97" i="8"/>
  <c r="R45" i="8"/>
  <c r="R98" i="8"/>
  <c r="L48" i="8"/>
  <c r="L101" i="8"/>
  <c r="B97" i="8" l="1"/>
  <c r="R46" i="8"/>
  <c r="R99" i="8"/>
  <c r="F45" i="8"/>
  <c r="F98" i="8"/>
  <c r="L49" i="8"/>
  <c r="L102" i="8"/>
  <c r="V45" i="8"/>
  <c r="V98" i="8"/>
  <c r="B98" i="8" l="1"/>
  <c r="V46" i="8"/>
  <c r="V99" i="8"/>
  <c r="F46" i="8"/>
  <c r="F99" i="8"/>
  <c r="L50" i="8"/>
  <c r="L103" i="8"/>
  <c r="R47" i="8"/>
  <c r="R100" i="8"/>
  <c r="R48" i="8" l="1"/>
  <c r="R101" i="8"/>
  <c r="V47" i="8"/>
  <c r="V100" i="8"/>
  <c r="B99" i="8"/>
  <c r="L51" i="8"/>
  <c r="L105" i="8" s="1"/>
  <c r="L104" i="8"/>
  <c r="F47" i="8"/>
  <c r="F100" i="8"/>
  <c r="F48" i="8" l="1"/>
  <c r="F101" i="8"/>
  <c r="B100" i="8"/>
  <c r="V48" i="8"/>
  <c r="V101" i="8"/>
  <c r="R49" i="8"/>
  <c r="R102" i="8"/>
  <c r="B101" i="8" l="1"/>
  <c r="V49" i="8"/>
  <c r="V102" i="8"/>
  <c r="R50" i="8"/>
  <c r="R103" i="8"/>
  <c r="F49" i="8"/>
  <c r="F102" i="8"/>
  <c r="B102" i="8" l="1"/>
  <c r="F50" i="8"/>
  <c r="F103" i="8"/>
  <c r="R51" i="8"/>
  <c r="R105" i="8" s="1"/>
  <c r="R104" i="8"/>
  <c r="V50" i="8"/>
  <c r="V103" i="8"/>
  <c r="B103" i="8" l="1"/>
  <c r="V51" i="8"/>
  <c r="V105" i="8" s="1"/>
  <c r="V104" i="8"/>
  <c r="F51" i="8"/>
  <c r="F105" i="8" s="1"/>
  <c r="F104" i="8"/>
  <c r="B104" i="8" l="1"/>
  <c r="B105" i="8"/>
  <c r="F55" i="7" l="1"/>
  <c r="D55" i="7"/>
  <c r="C55" i="7"/>
  <c r="N55" i="7"/>
  <c r="O55" i="7"/>
  <c r="P55" i="7"/>
  <c r="Q55" i="7"/>
  <c r="R55" i="7"/>
  <c r="S55" i="7"/>
  <c r="T55" i="7"/>
  <c r="U55" i="7"/>
  <c r="V55" i="7"/>
  <c r="G55" i="7"/>
  <c r="H55" i="7"/>
  <c r="I55" i="7"/>
  <c r="J55" i="7"/>
  <c r="K55" i="7"/>
  <c r="L55" i="7"/>
  <c r="M55" i="7"/>
  <c r="E55" i="7"/>
  <c r="I51" i="7"/>
  <c r="J51" i="7"/>
  <c r="K51" i="7"/>
  <c r="L51" i="7"/>
  <c r="M51" i="7"/>
  <c r="N51" i="7"/>
  <c r="O51" i="7"/>
  <c r="P51" i="7"/>
  <c r="Q51" i="7"/>
  <c r="R51" i="7"/>
  <c r="S51" i="7"/>
  <c r="T51" i="7"/>
  <c r="U51" i="7"/>
  <c r="V51" i="7"/>
  <c r="G51" i="7"/>
  <c r="H51" i="7"/>
  <c r="D51" i="7"/>
  <c r="E51" i="7"/>
  <c r="F51" i="7"/>
  <c r="C51" i="7"/>
  <c r="C49" i="7"/>
  <c r="D49" i="7"/>
  <c r="E49" i="7"/>
  <c r="F49" i="7"/>
  <c r="G49" i="7"/>
  <c r="H49" i="7"/>
  <c r="I49" i="7"/>
  <c r="J49" i="7"/>
  <c r="K49" i="7"/>
  <c r="L49" i="7"/>
  <c r="M49" i="7"/>
  <c r="N49" i="7"/>
  <c r="O49" i="7"/>
  <c r="P49" i="7"/>
  <c r="Q49" i="7"/>
  <c r="R49" i="7"/>
  <c r="S49" i="7"/>
  <c r="T49" i="7"/>
  <c r="U49" i="7"/>
  <c r="V49" i="7"/>
  <c r="C50" i="7"/>
  <c r="D50" i="7"/>
  <c r="E50" i="7"/>
  <c r="F50" i="7"/>
  <c r="G50" i="7"/>
  <c r="H50" i="7"/>
  <c r="I50" i="7"/>
  <c r="J50" i="7"/>
  <c r="K50" i="7"/>
  <c r="L50" i="7"/>
  <c r="M50" i="7"/>
  <c r="N50" i="7"/>
  <c r="O50" i="7"/>
  <c r="P50" i="7"/>
  <c r="Q50" i="7"/>
  <c r="R50" i="7"/>
  <c r="S50" i="7"/>
  <c r="T50" i="7"/>
  <c r="U50" i="7"/>
  <c r="V50" i="7"/>
  <c r="C40" i="7"/>
  <c r="D40" i="7"/>
  <c r="E40" i="7"/>
  <c r="F40" i="7"/>
  <c r="G40" i="7"/>
  <c r="H40" i="7"/>
  <c r="I40" i="7"/>
  <c r="J40" i="7"/>
  <c r="K40" i="7"/>
  <c r="L40" i="7"/>
  <c r="M40" i="7"/>
  <c r="N40" i="7"/>
  <c r="O40" i="7"/>
  <c r="P40" i="7"/>
  <c r="Q40" i="7"/>
  <c r="R40" i="7"/>
  <c r="S40" i="7"/>
  <c r="T40" i="7"/>
  <c r="U40" i="7"/>
  <c r="V40" i="7"/>
  <c r="C41" i="7"/>
  <c r="D41" i="7"/>
  <c r="E41" i="7"/>
  <c r="F41" i="7"/>
  <c r="G41" i="7"/>
  <c r="H41" i="7"/>
  <c r="I41" i="7"/>
  <c r="J41" i="7"/>
  <c r="K41" i="7"/>
  <c r="L41" i="7"/>
  <c r="M41" i="7"/>
  <c r="N41" i="7"/>
  <c r="O41" i="7"/>
  <c r="P41" i="7"/>
  <c r="Q41" i="7"/>
  <c r="R41" i="7"/>
  <c r="S41" i="7"/>
  <c r="T41" i="7"/>
  <c r="U41" i="7"/>
  <c r="V41" i="7"/>
  <c r="C42" i="7"/>
  <c r="D42" i="7"/>
  <c r="E42" i="7"/>
  <c r="F42" i="7"/>
  <c r="G42" i="7"/>
  <c r="H42" i="7"/>
  <c r="I42" i="7"/>
  <c r="J42" i="7"/>
  <c r="K42" i="7"/>
  <c r="L42" i="7"/>
  <c r="M42" i="7"/>
  <c r="N42" i="7"/>
  <c r="O42" i="7"/>
  <c r="P42" i="7"/>
  <c r="Q42" i="7"/>
  <c r="R42" i="7"/>
  <c r="S42" i="7"/>
  <c r="T42" i="7"/>
  <c r="U42" i="7"/>
  <c r="V42" i="7"/>
  <c r="C43" i="7"/>
  <c r="D43" i="7"/>
  <c r="E43" i="7"/>
  <c r="F43" i="7"/>
  <c r="G43" i="7"/>
  <c r="H43" i="7"/>
  <c r="I43" i="7"/>
  <c r="J43" i="7"/>
  <c r="K43" i="7"/>
  <c r="L43" i="7"/>
  <c r="M43" i="7"/>
  <c r="N43" i="7"/>
  <c r="O43" i="7"/>
  <c r="P43" i="7"/>
  <c r="Q43" i="7"/>
  <c r="R43" i="7"/>
  <c r="S43" i="7"/>
  <c r="T43" i="7"/>
  <c r="U43" i="7"/>
  <c r="V43" i="7"/>
  <c r="C44" i="7"/>
  <c r="D44" i="7"/>
  <c r="E44" i="7"/>
  <c r="F44" i="7"/>
  <c r="G44" i="7"/>
  <c r="H44" i="7"/>
  <c r="I44" i="7"/>
  <c r="J44" i="7"/>
  <c r="K44" i="7"/>
  <c r="L44" i="7"/>
  <c r="M44" i="7"/>
  <c r="N44" i="7"/>
  <c r="O44" i="7"/>
  <c r="P44" i="7"/>
  <c r="Q44" i="7"/>
  <c r="R44" i="7"/>
  <c r="S44" i="7"/>
  <c r="T44" i="7"/>
  <c r="U44" i="7"/>
  <c r="V44" i="7"/>
  <c r="C45" i="7"/>
  <c r="D45" i="7"/>
  <c r="E45" i="7"/>
  <c r="F45" i="7"/>
  <c r="G45" i="7"/>
  <c r="H45" i="7"/>
  <c r="I45" i="7"/>
  <c r="J45" i="7"/>
  <c r="K45" i="7"/>
  <c r="L45" i="7"/>
  <c r="M45" i="7"/>
  <c r="N45" i="7"/>
  <c r="O45" i="7"/>
  <c r="P45" i="7"/>
  <c r="Q45" i="7"/>
  <c r="R45" i="7"/>
  <c r="S45" i="7"/>
  <c r="T45" i="7"/>
  <c r="U45" i="7"/>
  <c r="V45" i="7"/>
  <c r="C46" i="7"/>
  <c r="D46" i="7"/>
  <c r="E46" i="7"/>
  <c r="F46" i="7"/>
  <c r="G46" i="7"/>
  <c r="H46" i="7"/>
  <c r="I46" i="7"/>
  <c r="J46" i="7"/>
  <c r="K46" i="7"/>
  <c r="L46" i="7"/>
  <c r="M46" i="7"/>
  <c r="N46" i="7"/>
  <c r="O46" i="7"/>
  <c r="P46" i="7"/>
  <c r="Q46" i="7"/>
  <c r="R46" i="7"/>
  <c r="S46" i="7"/>
  <c r="T46" i="7"/>
  <c r="U46" i="7"/>
  <c r="V46" i="7"/>
  <c r="C47" i="7"/>
  <c r="D47" i="7"/>
  <c r="E47" i="7"/>
  <c r="F47" i="7"/>
  <c r="G47" i="7"/>
  <c r="H47" i="7"/>
  <c r="I47" i="7"/>
  <c r="J47" i="7"/>
  <c r="K47" i="7"/>
  <c r="L47" i="7"/>
  <c r="M47" i="7"/>
  <c r="N47" i="7"/>
  <c r="O47" i="7"/>
  <c r="P47" i="7"/>
  <c r="Q47" i="7"/>
  <c r="R47" i="7"/>
  <c r="S47" i="7"/>
  <c r="T47" i="7"/>
  <c r="U47" i="7"/>
  <c r="V47" i="7"/>
  <c r="C48" i="7"/>
  <c r="D48" i="7"/>
  <c r="E48" i="7"/>
  <c r="F48" i="7"/>
  <c r="G48" i="7"/>
  <c r="H48" i="7"/>
  <c r="I48" i="7"/>
  <c r="J48" i="7"/>
  <c r="K48" i="7"/>
  <c r="L48" i="7"/>
  <c r="M48" i="7"/>
  <c r="N48" i="7"/>
  <c r="O48" i="7"/>
  <c r="P48" i="7"/>
  <c r="Q48" i="7"/>
  <c r="R48" i="7"/>
  <c r="S48" i="7"/>
  <c r="T48" i="7"/>
  <c r="U48" i="7"/>
  <c r="V48" i="7"/>
  <c r="C28" i="7"/>
  <c r="D28" i="7"/>
  <c r="E28" i="7"/>
  <c r="F28" i="7"/>
  <c r="G28" i="7"/>
  <c r="H28" i="7"/>
  <c r="I28" i="7"/>
  <c r="J28" i="7"/>
  <c r="K28" i="7"/>
  <c r="L28" i="7"/>
  <c r="N28" i="7"/>
  <c r="O28" i="7"/>
  <c r="P28" i="7"/>
  <c r="Q28" i="7"/>
  <c r="R28" i="7"/>
  <c r="S28" i="7"/>
  <c r="T28" i="7"/>
  <c r="U28" i="7"/>
  <c r="V28" i="7"/>
  <c r="C29" i="7"/>
  <c r="D29" i="7"/>
  <c r="E29" i="7"/>
  <c r="F29" i="7"/>
  <c r="G29" i="7"/>
  <c r="H29" i="7"/>
  <c r="I29" i="7"/>
  <c r="J29" i="7"/>
  <c r="K29" i="7"/>
  <c r="L29" i="7"/>
  <c r="M29" i="7"/>
  <c r="N29" i="7"/>
  <c r="O29" i="7"/>
  <c r="P29" i="7"/>
  <c r="Q29" i="7"/>
  <c r="R29" i="7"/>
  <c r="S29" i="7"/>
  <c r="T29" i="7"/>
  <c r="U29" i="7"/>
  <c r="V29" i="7"/>
  <c r="C30" i="7"/>
  <c r="D30" i="7"/>
  <c r="E30" i="7"/>
  <c r="F30" i="7"/>
  <c r="G30" i="7"/>
  <c r="H30" i="7"/>
  <c r="I30" i="7"/>
  <c r="J30" i="7"/>
  <c r="K30" i="7"/>
  <c r="L30" i="7"/>
  <c r="M30" i="7"/>
  <c r="N30" i="7"/>
  <c r="O30" i="7"/>
  <c r="P30" i="7"/>
  <c r="Q30" i="7"/>
  <c r="R30" i="7"/>
  <c r="S30" i="7"/>
  <c r="T30" i="7"/>
  <c r="U30" i="7"/>
  <c r="V30" i="7"/>
  <c r="C31" i="7"/>
  <c r="D31" i="7"/>
  <c r="E31" i="7"/>
  <c r="F31" i="7"/>
  <c r="G31" i="7"/>
  <c r="H31" i="7"/>
  <c r="I31" i="7"/>
  <c r="J31" i="7"/>
  <c r="K31" i="7"/>
  <c r="L31" i="7"/>
  <c r="M31" i="7"/>
  <c r="N31" i="7"/>
  <c r="O31" i="7"/>
  <c r="P31" i="7"/>
  <c r="Q31" i="7"/>
  <c r="R31" i="7"/>
  <c r="S31" i="7"/>
  <c r="T31" i="7"/>
  <c r="U31" i="7"/>
  <c r="V31" i="7"/>
  <c r="C32" i="7"/>
  <c r="D32" i="7"/>
  <c r="E32" i="7"/>
  <c r="F32" i="7"/>
  <c r="G32" i="7"/>
  <c r="H32" i="7"/>
  <c r="I32" i="7"/>
  <c r="J32" i="7"/>
  <c r="K32" i="7"/>
  <c r="L32" i="7"/>
  <c r="M32" i="7"/>
  <c r="N32" i="7"/>
  <c r="O32" i="7"/>
  <c r="P32" i="7"/>
  <c r="Q32" i="7"/>
  <c r="R32" i="7"/>
  <c r="S32" i="7"/>
  <c r="T32" i="7"/>
  <c r="U32" i="7"/>
  <c r="V32" i="7"/>
  <c r="C33" i="7"/>
  <c r="D33" i="7"/>
  <c r="E33" i="7"/>
  <c r="F33" i="7"/>
  <c r="G33" i="7"/>
  <c r="H33" i="7"/>
  <c r="I33" i="7"/>
  <c r="J33" i="7"/>
  <c r="K33" i="7"/>
  <c r="L33" i="7"/>
  <c r="M33" i="7"/>
  <c r="N33" i="7"/>
  <c r="O33" i="7"/>
  <c r="P33" i="7"/>
  <c r="Q33" i="7"/>
  <c r="R33" i="7"/>
  <c r="S33" i="7"/>
  <c r="T33" i="7"/>
  <c r="U33" i="7"/>
  <c r="V33" i="7"/>
  <c r="C34" i="7"/>
  <c r="D34" i="7"/>
  <c r="E34" i="7"/>
  <c r="F34" i="7"/>
  <c r="G34" i="7"/>
  <c r="H34" i="7"/>
  <c r="I34" i="7"/>
  <c r="J34" i="7"/>
  <c r="K34" i="7"/>
  <c r="L34" i="7"/>
  <c r="M34" i="7"/>
  <c r="N34" i="7"/>
  <c r="O34" i="7"/>
  <c r="P34" i="7"/>
  <c r="Q34" i="7"/>
  <c r="R34" i="7"/>
  <c r="S34" i="7"/>
  <c r="T34" i="7"/>
  <c r="U34" i="7"/>
  <c r="V34" i="7"/>
  <c r="C35" i="7"/>
  <c r="D35" i="7"/>
  <c r="E35" i="7"/>
  <c r="F35" i="7"/>
  <c r="G35" i="7"/>
  <c r="H35" i="7"/>
  <c r="I35" i="7"/>
  <c r="J35" i="7"/>
  <c r="K35" i="7"/>
  <c r="L35" i="7"/>
  <c r="M35" i="7"/>
  <c r="N35" i="7"/>
  <c r="O35" i="7"/>
  <c r="P35" i="7"/>
  <c r="Q35" i="7"/>
  <c r="R35" i="7"/>
  <c r="S35" i="7"/>
  <c r="T35" i="7"/>
  <c r="U35" i="7"/>
  <c r="V35" i="7"/>
  <c r="C36" i="7"/>
  <c r="D36" i="7"/>
  <c r="E36" i="7"/>
  <c r="F36" i="7"/>
  <c r="G36" i="7"/>
  <c r="H36" i="7"/>
  <c r="I36" i="7"/>
  <c r="J36" i="7"/>
  <c r="K36" i="7"/>
  <c r="L36" i="7"/>
  <c r="M36" i="7"/>
  <c r="N36" i="7"/>
  <c r="O36" i="7"/>
  <c r="P36" i="7"/>
  <c r="Q36" i="7"/>
  <c r="R36" i="7"/>
  <c r="S36" i="7"/>
  <c r="T36" i="7"/>
  <c r="U36" i="7"/>
  <c r="V36" i="7"/>
  <c r="C37" i="7"/>
  <c r="D37" i="7"/>
  <c r="E37" i="7"/>
  <c r="F37" i="7"/>
  <c r="G37" i="7"/>
  <c r="H37" i="7"/>
  <c r="I37" i="7"/>
  <c r="J37" i="7"/>
  <c r="K37" i="7"/>
  <c r="L37" i="7"/>
  <c r="M37" i="7"/>
  <c r="N37" i="7"/>
  <c r="O37" i="7"/>
  <c r="P37" i="7"/>
  <c r="Q37" i="7"/>
  <c r="R37" i="7"/>
  <c r="S37" i="7"/>
  <c r="T37" i="7"/>
  <c r="U37" i="7"/>
  <c r="V37" i="7"/>
  <c r="C38" i="7"/>
  <c r="D38" i="7"/>
  <c r="E38" i="7"/>
  <c r="F38" i="7"/>
  <c r="G38" i="7"/>
  <c r="H38" i="7"/>
  <c r="I38" i="7"/>
  <c r="J38" i="7"/>
  <c r="K38" i="7"/>
  <c r="L38" i="7"/>
  <c r="N38" i="7"/>
  <c r="O38" i="7"/>
  <c r="P38" i="7"/>
  <c r="Q38" i="7"/>
  <c r="R38" i="7"/>
  <c r="S38" i="7"/>
  <c r="T38" i="7"/>
  <c r="U38" i="7"/>
  <c r="V38" i="7"/>
  <c r="C39" i="7"/>
  <c r="D39" i="7"/>
  <c r="E39" i="7"/>
  <c r="F39" i="7"/>
  <c r="G39" i="7"/>
  <c r="H39" i="7"/>
  <c r="I39" i="7"/>
  <c r="J39" i="7"/>
  <c r="K39" i="7"/>
  <c r="L39" i="7"/>
  <c r="M39" i="7"/>
  <c r="N39" i="7"/>
  <c r="O39" i="7"/>
  <c r="P39" i="7"/>
  <c r="Q39" i="7"/>
  <c r="R39" i="7"/>
  <c r="S39" i="7"/>
  <c r="T39" i="7"/>
  <c r="U39" i="7"/>
  <c r="V39" i="7"/>
  <c r="C24" i="7"/>
  <c r="D24" i="7"/>
  <c r="E24" i="7"/>
  <c r="F24" i="7"/>
  <c r="G24" i="7"/>
  <c r="H24" i="7"/>
  <c r="I24" i="7"/>
  <c r="J24" i="7"/>
  <c r="K24" i="7"/>
  <c r="L24" i="7"/>
  <c r="M24" i="7"/>
  <c r="N24" i="7"/>
  <c r="O24" i="7"/>
  <c r="P24" i="7"/>
  <c r="Q24" i="7"/>
  <c r="R24" i="7"/>
  <c r="S24" i="7"/>
  <c r="T24" i="7"/>
  <c r="U24" i="7"/>
  <c r="V24" i="7"/>
  <c r="C25" i="7"/>
  <c r="D25" i="7"/>
  <c r="E25" i="7"/>
  <c r="F25" i="7"/>
  <c r="G25" i="7"/>
  <c r="H25" i="7"/>
  <c r="I25" i="7"/>
  <c r="J25" i="7"/>
  <c r="K25" i="7"/>
  <c r="L25" i="7"/>
  <c r="M25" i="7"/>
  <c r="N25" i="7"/>
  <c r="O25" i="7"/>
  <c r="P25" i="7"/>
  <c r="Q25" i="7"/>
  <c r="R25" i="7"/>
  <c r="S25" i="7"/>
  <c r="T25" i="7"/>
  <c r="U25" i="7"/>
  <c r="V25" i="7"/>
  <c r="C26" i="7"/>
  <c r="D26" i="7"/>
  <c r="E26" i="7"/>
  <c r="F26" i="7"/>
  <c r="G26" i="7"/>
  <c r="H26" i="7"/>
  <c r="I26" i="7"/>
  <c r="J26" i="7"/>
  <c r="K26" i="7"/>
  <c r="L26" i="7"/>
  <c r="M26" i="7"/>
  <c r="N26" i="7"/>
  <c r="O26" i="7"/>
  <c r="P26" i="7"/>
  <c r="Q26" i="7"/>
  <c r="R26" i="7"/>
  <c r="S26" i="7"/>
  <c r="T26" i="7"/>
  <c r="U26" i="7"/>
  <c r="V26" i="7"/>
  <c r="C27" i="7"/>
  <c r="D27" i="7"/>
  <c r="E27" i="7"/>
  <c r="F27" i="7"/>
  <c r="G27" i="7"/>
  <c r="I27" i="7"/>
  <c r="J27" i="7"/>
  <c r="K27" i="7"/>
  <c r="L27" i="7"/>
  <c r="N27" i="7"/>
  <c r="O27" i="7"/>
  <c r="P27" i="7"/>
  <c r="Q27" i="7"/>
  <c r="R27" i="7"/>
  <c r="S27" i="7"/>
  <c r="T27" i="7"/>
  <c r="U27" i="7"/>
  <c r="V27" i="7"/>
  <c r="C18" i="7"/>
  <c r="D18" i="7"/>
  <c r="E18" i="7"/>
  <c r="F18" i="7"/>
  <c r="G18" i="7"/>
  <c r="H18" i="7"/>
  <c r="I18" i="7"/>
  <c r="J18" i="7"/>
  <c r="K18" i="7"/>
  <c r="L18" i="7"/>
  <c r="M18" i="7"/>
  <c r="N18" i="7"/>
  <c r="O18" i="7"/>
  <c r="P18" i="7"/>
  <c r="Q18" i="7"/>
  <c r="R18" i="7"/>
  <c r="S18" i="7"/>
  <c r="T18" i="7"/>
  <c r="U18" i="7"/>
  <c r="V18" i="7"/>
  <c r="C19" i="7"/>
  <c r="D19" i="7"/>
  <c r="E19" i="7"/>
  <c r="F19" i="7"/>
  <c r="G19" i="7"/>
  <c r="H19" i="7"/>
  <c r="I19" i="7"/>
  <c r="J19" i="7"/>
  <c r="K19" i="7"/>
  <c r="L19" i="7"/>
  <c r="M19" i="7"/>
  <c r="N19" i="7"/>
  <c r="O19" i="7"/>
  <c r="P19" i="7"/>
  <c r="Q19" i="7"/>
  <c r="R19" i="7"/>
  <c r="S19" i="7"/>
  <c r="T19" i="7"/>
  <c r="U19" i="7"/>
  <c r="V19" i="7"/>
  <c r="C20" i="7"/>
  <c r="D20" i="7"/>
  <c r="E20" i="7"/>
  <c r="F20" i="7"/>
  <c r="G20" i="7"/>
  <c r="H20" i="7"/>
  <c r="I20" i="7"/>
  <c r="J20" i="7"/>
  <c r="K20" i="7"/>
  <c r="L20" i="7"/>
  <c r="M20" i="7"/>
  <c r="N20" i="7"/>
  <c r="O20" i="7"/>
  <c r="P20" i="7"/>
  <c r="Q20" i="7"/>
  <c r="R20" i="7"/>
  <c r="S20" i="7"/>
  <c r="T20" i="7"/>
  <c r="U20" i="7"/>
  <c r="V20" i="7"/>
  <c r="C21" i="7"/>
  <c r="D21" i="7"/>
  <c r="E21" i="7"/>
  <c r="F21" i="7"/>
  <c r="G21" i="7"/>
  <c r="H21" i="7"/>
  <c r="I21" i="7"/>
  <c r="J21" i="7"/>
  <c r="K21" i="7"/>
  <c r="L21" i="7"/>
  <c r="M21" i="7"/>
  <c r="N21" i="7"/>
  <c r="O21" i="7"/>
  <c r="P21" i="7"/>
  <c r="Q21" i="7"/>
  <c r="R21" i="7"/>
  <c r="S21" i="7"/>
  <c r="T21" i="7"/>
  <c r="U21" i="7"/>
  <c r="V21" i="7"/>
  <c r="C22" i="7"/>
  <c r="D22" i="7"/>
  <c r="E22" i="7"/>
  <c r="F22" i="7"/>
  <c r="G22" i="7"/>
  <c r="H22" i="7"/>
  <c r="I22" i="7"/>
  <c r="J22" i="7"/>
  <c r="K22" i="7"/>
  <c r="L22" i="7"/>
  <c r="M22" i="7"/>
  <c r="N22" i="7"/>
  <c r="O22" i="7"/>
  <c r="P22" i="7"/>
  <c r="Q22" i="7"/>
  <c r="R22" i="7"/>
  <c r="S22" i="7"/>
  <c r="T22" i="7"/>
  <c r="U22" i="7"/>
  <c r="V22" i="7"/>
  <c r="C23" i="7"/>
  <c r="D23" i="7"/>
  <c r="E23" i="7"/>
  <c r="F23" i="7"/>
  <c r="G23" i="7"/>
  <c r="H23" i="7"/>
  <c r="I23" i="7"/>
  <c r="J23" i="7"/>
  <c r="K23" i="7"/>
  <c r="L23" i="7"/>
  <c r="N23" i="7"/>
  <c r="O23" i="7"/>
  <c r="P23" i="7"/>
  <c r="Q23" i="7"/>
  <c r="R23" i="7"/>
  <c r="S23" i="7"/>
  <c r="T23" i="7"/>
  <c r="U23" i="7"/>
  <c r="V23" i="7"/>
  <c r="C12" i="7"/>
  <c r="D12" i="7"/>
  <c r="E12" i="7"/>
  <c r="F12" i="7"/>
  <c r="G12" i="7"/>
  <c r="H12" i="7"/>
  <c r="I12" i="7"/>
  <c r="J12" i="7"/>
  <c r="K12" i="7"/>
  <c r="L12" i="7"/>
  <c r="M12" i="7"/>
  <c r="N12" i="7"/>
  <c r="O12" i="7"/>
  <c r="P12" i="7"/>
  <c r="Q12" i="7"/>
  <c r="R12" i="7"/>
  <c r="S12" i="7"/>
  <c r="T12" i="7"/>
  <c r="U12" i="7"/>
  <c r="V12" i="7"/>
  <c r="C13" i="7"/>
  <c r="D13" i="7"/>
  <c r="E13" i="7"/>
  <c r="F13" i="7"/>
  <c r="G13" i="7"/>
  <c r="H13" i="7"/>
  <c r="I13" i="7"/>
  <c r="J13" i="7"/>
  <c r="K13" i="7"/>
  <c r="L13" i="7"/>
  <c r="M13" i="7"/>
  <c r="N13" i="7"/>
  <c r="O13" i="7"/>
  <c r="P13" i="7"/>
  <c r="Q13" i="7"/>
  <c r="R13" i="7"/>
  <c r="S13" i="7"/>
  <c r="T13" i="7"/>
  <c r="U13" i="7"/>
  <c r="V13" i="7"/>
  <c r="C14" i="7"/>
  <c r="D14" i="7"/>
  <c r="E14" i="7"/>
  <c r="F14" i="7"/>
  <c r="G14" i="7"/>
  <c r="H14" i="7"/>
  <c r="I14" i="7"/>
  <c r="J14" i="7"/>
  <c r="K14" i="7"/>
  <c r="L14" i="7"/>
  <c r="M14" i="7"/>
  <c r="N14" i="7"/>
  <c r="O14" i="7"/>
  <c r="P14" i="7"/>
  <c r="Q14" i="7"/>
  <c r="R14" i="7"/>
  <c r="S14" i="7"/>
  <c r="T14" i="7"/>
  <c r="U14" i="7"/>
  <c r="V14" i="7"/>
  <c r="C15" i="7"/>
  <c r="D15" i="7"/>
  <c r="E15" i="7"/>
  <c r="F15" i="7"/>
  <c r="G15" i="7"/>
  <c r="H15" i="7"/>
  <c r="I15" i="7"/>
  <c r="J15" i="7"/>
  <c r="K15" i="7"/>
  <c r="L15" i="7"/>
  <c r="M15" i="7"/>
  <c r="N15" i="7"/>
  <c r="O15" i="7"/>
  <c r="P15" i="7"/>
  <c r="Q15" i="7"/>
  <c r="R15" i="7"/>
  <c r="S15" i="7"/>
  <c r="T15" i="7"/>
  <c r="U15" i="7"/>
  <c r="V15" i="7"/>
  <c r="C16" i="7"/>
  <c r="D16" i="7"/>
  <c r="E16" i="7"/>
  <c r="F16" i="7"/>
  <c r="G16" i="7"/>
  <c r="H16" i="7"/>
  <c r="I16" i="7"/>
  <c r="J16" i="7"/>
  <c r="K16" i="7"/>
  <c r="L16" i="7"/>
  <c r="M16" i="7"/>
  <c r="N16" i="7"/>
  <c r="O16" i="7"/>
  <c r="P16" i="7"/>
  <c r="Q16" i="7"/>
  <c r="R16" i="7"/>
  <c r="S16" i="7"/>
  <c r="T16" i="7"/>
  <c r="U16" i="7"/>
  <c r="V16" i="7"/>
  <c r="C17" i="7"/>
  <c r="D17" i="7"/>
  <c r="E17" i="7"/>
  <c r="F17" i="7"/>
  <c r="G17" i="7"/>
  <c r="H17" i="7"/>
  <c r="I17" i="7"/>
  <c r="J17" i="7"/>
  <c r="K17" i="7"/>
  <c r="L17" i="7"/>
  <c r="M17" i="7"/>
  <c r="N17" i="7"/>
  <c r="O17" i="7"/>
  <c r="P17" i="7"/>
  <c r="Q17" i="7"/>
  <c r="R17" i="7"/>
  <c r="S17" i="7"/>
  <c r="T17" i="7"/>
  <c r="U17" i="7"/>
  <c r="V17" i="7"/>
  <c r="C8" i="7"/>
  <c r="D8" i="7"/>
  <c r="E8" i="7"/>
  <c r="F8" i="7"/>
  <c r="G8" i="7"/>
  <c r="H8" i="7"/>
  <c r="I8" i="7"/>
  <c r="J8" i="7"/>
  <c r="K8" i="7"/>
  <c r="L8" i="7"/>
  <c r="M8" i="7"/>
  <c r="N8" i="7"/>
  <c r="O8" i="7"/>
  <c r="P8" i="7"/>
  <c r="Q8" i="7"/>
  <c r="R8" i="7"/>
  <c r="S8" i="7"/>
  <c r="T8" i="7"/>
  <c r="U8" i="7"/>
  <c r="V8" i="7"/>
  <c r="C9" i="7"/>
  <c r="D9" i="7"/>
  <c r="E9" i="7"/>
  <c r="F9" i="7"/>
  <c r="G9" i="7"/>
  <c r="H9" i="7"/>
  <c r="I9" i="7"/>
  <c r="J9" i="7"/>
  <c r="K9" i="7"/>
  <c r="L9" i="7"/>
  <c r="M9" i="7"/>
  <c r="N9" i="7"/>
  <c r="O9" i="7"/>
  <c r="P9" i="7"/>
  <c r="Q9" i="7"/>
  <c r="R9" i="7"/>
  <c r="S9" i="7"/>
  <c r="T9" i="7"/>
  <c r="U9" i="7"/>
  <c r="V9" i="7"/>
  <c r="C10" i="7"/>
  <c r="D10" i="7"/>
  <c r="E10" i="7"/>
  <c r="F10" i="7"/>
  <c r="G10" i="7"/>
  <c r="H10" i="7"/>
  <c r="I10" i="7"/>
  <c r="J10" i="7"/>
  <c r="K10" i="7"/>
  <c r="L10" i="7"/>
  <c r="M10" i="7"/>
  <c r="N10" i="7"/>
  <c r="O10" i="7"/>
  <c r="P10" i="7"/>
  <c r="Q10" i="7"/>
  <c r="R10" i="7"/>
  <c r="S10" i="7"/>
  <c r="T10" i="7"/>
  <c r="U10" i="7"/>
  <c r="V10" i="7"/>
  <c r="C11" i="7"/>
  <c r="D11" i="7"/>
  <c r="E11" i="7"/>
  <c r="F11" i="7"/>
  <c r="G11" i="7"/>
  <c r="H11" i="7"/>
  <c r="I11" i="7"/>
  <c r="J11" i="7"/>
  <c r="K11" i="7"/>
  <c r="L11" i="7"/>
  <c r="M11" i="7"/>
  <c r="N11" i="7"/>
  <c r="O11" i="7"/>
  <c r="P11" i="7"/>
  <c r="Q11" i="7"/>
  <c r="R11" i="7"/>
  <c r="S11" i="7"/>
  <c r="T11" i="7"/>
  <c r="U11" i="7"/>
  <c r="V11" i="7"/>
  <c r="C4" i="7"/>
  <c r="D4" i="7"/>
  <c r="E4" i="7"/>
  <c r="F4" i="7"/>
  <c r="G4" i="7"/>
  <c r="H4" i="7"/>
  <c r="I4" i="7"/>
  <c r="J4" i="7"/>
  <c r="K4" i="7"/>
  <c r="L4" i="7"/>
  <c r="M4" i="7"/>
  <c r="N4" i="7"/>
  <c r="O4" i="7"/>
  <c r="P4" i="7"/>
  <c r="Q4" i="7"/>
  <c r="R4" i="7"/>
  <c r="S4" i="7"/>
  <c r="T4" i="7"/>
  <c r="U4" i="7"/>
  <c r="V4" i="7"/>
  <c r="C5" i="7"/>
  <c r="D5" i="7"/>
  <c r="E5" i="7"/>
  <c r="F5" i="7"/>
  <c r="G5" i="7"/>
  <c r="H5" i="7"/>
  <c r="I5" i="7"/>
  <c r="J5" i="7"/>
  <c r="K5" i="7"/>
  <c r="L5" i="7"/>
  <c r="M5" i="7"/>
  <c r="N5" i="7"/>
  <c r="O5" i="7"/>
  <c r="P5" i="7"/>
  <c r="Q5" i="7"/>
  <c r="R5" i="7"/>
  <c r="S5" i="7"/>
  <c r="T5" i="7"/>
  <c r="U5" i="7"/>
  <c r="V5" i="7"/>
  <c r="C6" i="7"/>
  <c r="D6" i="7"/>
  <c r="E6" i="7"/>
  <c r="F6" i="7"/>
  <c r="G6" i="7"/>
  <c r="H6" i="7"/>
  <c r="I6" i="7"/>
  <c r="J6" i="7"/>
  <c r="K6" i="7"/>
  <c r="L6" i="7"/>
  <c r="M6" i="7"/>
  <c r="N6" i="7"/>
  <c r="O6" i="7"/>
  <c r="P6" i="7"/>
  <c r="Q6" i="7"/>
  <c r="R6" i="7"/>
  <c r="S6" i="7"/>
  <c r="T6" i="7"/>
  <c r="U6" i="7"/>
  <c r="V6" i="7"/>
  <c r="C7" i="7"/>
  <c r="D7" i="7"/>
  <c r="E7" i="7"/>
  <c r="F7" i="7"/>
  <c r="G7" i="7"/>
  <c r="H7" i="7"/>
  <c r="I7" i="7"/>
  <c r="J7" i="7"/>
  <c r="K7" i="7"/>
  <c r="L7" i="7"/>
  <c r="M7" i="7"/>
  <c r="N7" i="7"/>
  <c r="O7" i="7"/>
  <c r="P7" i="7"/>
  <c r="Q7" i="7"/>
  <c r="R7" i="7"/>
  <c r="S7" i="7"/>
  <c r="T7" i="7"/>
  <c r="U7" i="7"/>
  <c r="V7" i="7"/>
  <c r="S3" i="7"/>
  <c r="T3" i="7"/>
  <c r="U3" i="7"/>
  <c r="V3" i="7"/>
  <c r="N3" i="7"/>
  <c r="O3" i="7"/>
  <c r="P3" i="7"/>
  <c r="Q3" i="7"/>
  <c r="R3" i="7"/>
  <c r="F3" i="7"/>
  <c r="G3" i="7"/>
  <c r="I3" i="7"/>
  <c r="J3" i="7"/>
  <c r="K3" i="7"/>
  <c r="L3" i="7"/>
  <c r="M3" i="7"/>
  <c r="D3" i="7"/>
  <c r="E3" i="7"/>
  <c r="C3" i="7"/>
  <c r="E2" i="7"/>
  <c r="F2" i="7"/>
  <c r="G2" i="7"/>
  <c r="I2" i="7"/>
  <c r="J2" i="7"/>
  <c r="K2" i="7"/>
  <c r="L2" i="7"/>
  <c r="M2" i="7"/>
  <c r="N2" i="7"/>
  <c r="O2" i="7"/>
  <c r="P2" i="7"/>
  <c r="Q2" i="7"/>
  <c r="R2" i="7"/>
  <c r="S2" i="7"/>
  <c r="T2" i="7"/>
  <c r="U2" i="7"/>
  <c r="V2" i="7"/>
  <c r="D2" i="7"/>
  <c r="C2" i="7"/>
  <c r="Z59" i="7" l="1"/>
  <c r="Z58" i="7"/>
  <c r="B55" i="7" s="1"/>
  <c r="E70" i="7" l="1"/>
  <c r="F70" i="7"/>
  <c r="F124" i="7" s="1"/>
  <c r="G70" i="7"/>
  <c r="G124" i="7" s="1"/>
  <c r="H70" i="7"/>
  <c r="H124" i="7" s="1"/>
  <c r="H177" i="7" s="1"/>
  <c r="I70" i="7"/>
  <c r="J70" i="7"/>
  <c r="K70" i="7"/>
  <c r="L70" i="7"/>
  <c r="M70" i="7"/>
  <c r="N70" i="7"/>
  <c r="O70" i="7"/>
  <c r="P70" i="7"/>
  <c r="Q70" i="7"/>
  <c r="R70" i="7"/>
  <c r="S70" i="7"/>
  <c r="T70" i="7"/>
  <c r="U70" i="7"/>
  <c r="V70" i="7"/>
  <c r="C70" i="7"/>
  <c r="D70" i="7"/>
  <c r="D124" i="7" s="1"/>
  <c r="D177" i="7" s="1"/>
  <c r="V52" i="7"/>
  <c r="U52" i="7"/>
  <c r="T52" i="7"/>
  <c r="S52" i="7"/>
  <c r="R52" i="7"/>
  <c r="Q52" i="7"/>
  <c r="P52" i="7"/>
  <c r="O52" i="7"/>
  <c r="N52" i="7"/>
  <c r="M52" i="7"/>
  <c r="L52" i="7"/>
  <c r="K52" i="7"/>
  <c r="J52" i="7"/>
  <c r="I52" i="7"/>
  <c r="H52" i="7"/>
  <c r="G52" i="7"/>
  <c r="F52" i="7"/>
  <c r="E52" i="7"/>
  <c r="D52" i="7"/>
  <c r="C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B70" i="7" s="1"/>
  <c r="W70" i="7" s="1"/>
  <c r="J124" i="7" l="1"/>
  <c r="J177" i="7"/>
  <c r="G177" i="7"/>
  <c r="F177" i="7"/>
  <c r="C71" i="7"/>
  <c r="C72" i="7" s="1"/>
  <c r="C124" i="7"/>
  <c r="C177" i="7" s="1"/>
  <c r="S124" i="7"/>
  <c r="S177" i="7" s="1"/>
  <c r="O71" i="7"/>
  <c r="O124" i="7"/>
  <c r="O177" i="7" s="1"/>
  <c r="K71" i="7"/>
  <c r="K124" i="7"/>
  <c r="K177" i="7" s="1"/>
  <c r="U71" i="7"/>
  <c r="U124" i="7"/>
  <c r="U177" i="7" s="1"/>
  <c r="Q124" i="7"/>
  <c r="Q177" i="7" s="1"/>
  <c r="M71" i="7"/>
  <c r="M124" i="7"/>
  <c r="M177" i="7" s="1"/>
  <c r="I124" i="7"/>
  <c r="I177" i="7" s="1"/>
  <c r="E71" i="7"/>
  <c r="E124" i="7"/>
  <c r="V124" i="7"/>
  <c r="V177" i="7" s="1"/>
  <c r="R71" i="7"/>
  <c r="R124" i="7"/>
  <c r="R177" i="7" s="1"/>
  <c r="N71" i="7"/>
  <c r="N124" i="7"/>
  <c r="N177" i="7" s="1"/>
  <c r="T124" i="7"/>
  <c r="T177" i="7" s="1"/>
  <c r="P124" i="7"/>
  <c r="P177" i="7" s="1"/>
  <c r="L124" i="7"/>
  <c r="L177" i="7" s="1"/>
  <c r="I71" i="7"/>
  <c r="I72" i="7" s="1"/>
  <c r="T71" i="7"/>
  <c r="Q71" i="7"/>
  <c r="H71" i="7"/>
  <c r="P71" i="7"/>
  <c r="D71" i="7"/>
  <c r="L71" i="7"/>
  <c r="S71" i="7"/>
  <c r="G71" i="7"/>
  <c r="B52" i="7"/>
  <c r="V71" i="7"/>
  <c r="J71" i="7"/>
  <c r="F71" i="7"/>
  <c r="O72" i="7"/>
  <c r="B71" i="7"/>
  <c r="W71" i="7" s="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3" i="1"/>
  <c r="B2" i="8" s="1"/>
  <c r="T178" i="7" l="1"/>
  <c r="R72" i="7"/>
  <c r="N178" i="7"/>
  <c r="M72" i="7"/>
  <c r="Q178" i="7"/>
  <c r="K178" i="7"/>
  <c r="U72" i="7"/>
  <c r="O178" i="7"/>
  <c r="E177" i="7"/>
  <c r="W177" i="7" s="1"/>
  <c r="E72" i="7"/>
  <c r="E126" i="7" s="1"/>
  <c r="B3" i="8"/>
  <c r="W56" i="8"/>
  <c r="X56" i="8" s="1"/>
  <c r="AA56" i="8" s="1"/>
  <c r="Z56" i="8" s="1"/>
  <c r="O126" i="7"/>
  <c r="O179" i="7" s="1"/>
  <c r="F125" i="7"/>
  <c r="F178" i="7" s="1"/>
  <c r="Q125" i="7"/>
  <c r="D125" i="7"/>
  <c r="U125" i="7"/>
  <c r="U178" i="7" s="1"/>
  <c r="J125" i="7"/>
  <c r="J178" i="7" s="1"/>
  <c r="P72" i="7"/>
  <c r="P125" i="7"/>
  <c r="P178" i="7" s="1"/>
  <c r="I125" i="7"/>
  <c r="I178" i="7" s="1"/>
  <c r="R125" i="7"/>
  <c r="R178" i="7" s="1"/>
  <c r="U126" i="7"/>
  <c r="V125" i="7"/>
  <c r="V178" i="7" s="1"/>
  <c r="L72" i="7"/>
  <c r="L125" i="7"/>
  <c r="L178" i="7" s="1"/>
  <c r="N125" i="7"/>
  <c r="M125" i="7"/>
  <c r="M178" i="7" s="1"/>
  <c r="O125" i="7"/>
  <c r="R126" i="7"/>
  <c r="C126" i="7"/>
  <c r="C179" i="7" s="1"/>
  <c r="G72" i="7"/>
  <c r="G125" i="7"/>
  <c r="G178" i="7" s="1"/>
  <c r="T72" i="7"/>
  <c r="T125" i="7"/>
  <c r="K125" i="7"/>
  <c r="C125" i="7"/>
  <c r="C178" i="7" s="1"/>
  <c r="I126" i="7"/>
  <c r="I179" i="7" s="1"/>
  <c r="D72" i="7"/>
  <c r="N72" i="7"/>
  <c r="K72" i="7"/>
  <c r="S72" i="7"/>
  <c r="S125" i="7"/>
  <c r="S178" i="7" s="1"/>
  <c r="H72" i="7"/>
  <c r="H73" i="7" s="1"/>
  <c r="H125" i="7"/>
  <c r="H178" i="7" s="1"/>
  <c r="E125" i="7"/>
  <c r="E178" i="7" s="1"/>
  <c r="B72" i="7"/>
  <c r="W72" i="7" s="1"/>
  <c r="F72" i="7"/>
  <c r="V72" i="7"/>
  <c r="Q72" i="7"/>
  <c r="W124" i="7"/>
  <c r="J72" i="7"/>
  <c r="E73" i="7"/>
  <c r="U73" i="7"/>
  <c r="O73" i="7"/>
  <c r="I73" i="7"/>
  <c r="M73" i="7"/>
  <c r="C73" i="7"/>
  <c r="T73" i="7" l="1"/>
  <c r="T179" i="7"/>
  <c r="K179" i="7"/>
  <c r="M126" i="7"/>
  <c r="M179" i="7" s="1"/>
  <c r="U179" i="7"/>
  <c r="S73" i="7"/>
  <c r="R179" i="7"/>
  <c r="R73" i="7"/>
  <c r="R74" i="7" s="1"/>
  <c r="U180" i="7"/>
  <c r="P73" i="7"/>
  <c r="H180" i="7"/>
  <c r="E179" i="7"/>
  <c r="D178" i="7"/>
  <c r="V73" i="7"/>
  <c r="B4" i="8"/>
  <c r="W57" i="8"/>
  <c r="X57" i="8" s="1"/>
  <c r="AA57" i="8" s="1"/>
  <c r="Z57" i="8" s="1"/>
  <c r="L73" i="7"/>
  <c r="L74" i="7" s="1"/>
  <c r="J126" i="7"/>
  <c r="J179" i="7" s="1"/>
  <c r="F126" i="7"/>
  <c r="U127" i="7"/>
  <c r="Q73" i="7"/>
  <c r="Q126" i="7"/>
  <c r="Q179" i="7" s="1"/>
  <c r="K126" i="7"/>
  <c r="D126" i="7"/>
  <c r="D179" i="7" s="1"/>
  <c r="C127" i="7"/>
  <c r="C180" i="7" s="1"/>
  <c r="S127" i="7"/>
  <c r="D73" i="7"/>
  <c r="K73" i="7"/>
  <c r="T127" i="7"/>
  <c r="P127" i="7"/>
  <c r="S126" i="7"/>
  <c r="S179" i="7" s="1"/>
  <c r="N126" i="7"/>
  <c r="N179" i="7" s="1"/>
  <c r="G126" i="7"/>
  <c r="G179" i="7" s="1"/>
  <c r="P126" i="7"/>
  <c r="P179" i="7" s="1"/>
  <c r="G73" i="7"/>
  <c r="G74" i="7" s="1"/>
  <c r="M127" i="7"/>
  <c r="M180" i="7" s="1"/>
  <c r="I127" i="7"/>
  <c r="I180" i="7" s="1"/>
  <c r="O127" i="7"/>
  <c r="O180" i="7" s="1"/>
  <c r="E127" i="7"/>
  <c r="E180" i="7" s="1"/>
  <c r="H127" i="7"/>
  <c r="N73" i="7"/>
  <c r="V126" i="7"/>
  <c r="V179" i="7" s="1"/>
  <c r="H126" i="7"/>
  <c r="T126" i="7"/>
  <c r="L126" i="7"/>
  <c r="L179" i="7" s="1"/>
  <c r="Y177" i="7"/>
  <c r="B73" i="7"/>
  <c r="W73" i="7" s="1"/>
  <c r="F73" i="7"/>
  <c r="W125" i="7"/>
  <c r="J73" i="7"/>
  <c r="J74" i="7" s="1"/>
  <c r="M74" i="7"/>
  <c r="I74" i="7"/>
  <c r="O74" i="7"/>
  <c r="C74" i="7"/>
  <c r="E74" i="7"/>
  <c r="P74" i="7"/>
  <c r="H74" i="7"/>
  <c r="U74" i="7"/>
  <c r="S74" i="7"/>
  <c r="B56" i="1"/>
  <c r="L181" i="7" l="1"/>
  <c r="R127" i="7"/>
  <c r="T180" i="7"/>
  <c r="M181" i="7"/>
  <c r="K74" i="7"/>
  <c r="K180" i="7"/>
  <c r="P180" i="7"/>
  <c r="N74" i="7"/>
  <c r="V127" i="7"/>
  <c r="V180" i="7" s="1"/>
  <c r="R180" i="7"/>
  <c r="V74" i="7"/>
  <c r="L127" i="7"/>
  <c r="L180" i="7" s="1"/>
  <c r="T74" i="7"/>
  <c r="S180" i="7"/>
  <c r="H179" i="7"/>
  <c r="F179" i="7"/>
  <c r="W58" i="8"/>
  <c r="X58" i="8" s="1"/>
  <c r="AA58" i="8" s="1"/>
  <c r="Z58" i="8" s="1"/>
  <c r="B5" i="8"/>
  <c r="B108" i="8"/>
  <c r="B55" i="8"/>
  <c r="Z177" i="7"/>
  <c r="AA177" i="7" s="1"/>
  <c r="S128" i="7"/>
  <c r="S181" i="7" s="1"/>
  <c r="C128" i="7"/>
  <c r="C181" i="7" s="1"/>
  <c r="K128" i="7"/>
  <c r="F127" i="7"/>
  <c r="F180" i="7" s="1"/>
  <c r="K127" i="7"/>
  <c r="Q127" i="7"/>
  <c r="Q180" i="7" s="1"/>
  <c r="J128" i="7"/>
  <c r="J181" i="7" s="1"/>
  <c r="H128" i="7"/>
  <c r="L128" i="7"/>
  <c r="F74" i="7"/>
  <c r="Q74" i="7"/>
  <c r="O128" i="7"/>
  <c r="O181" i="7" s="1"/>
  <c r="J127" i="7"/>
  <c r="J180" i="7" s="1"/>
  <c r="D127" i="7"/>
  <c r="D180" i="7" s="1"/>
  <c r="N128" i="7"/>
  <c r="D74" i="7"/>
  <c r="D75" i="7" s="1"/>
  <c r="G128" i="7"/>
  <c r="G181" i="7" s="1"/>
  <c r="N127" i="7"/>
  <c r="N180" i="7" s="1"/>
  <c r="U128" i="7"/>
  <c r="U181" i="7" s="1"/>
  <c r="P128" i="7"/>
  <c r="P181" i="7" s="1"/>
  <c r="T128" i="7"/>
  <c r="E128" i="7"/>
  <c r="E181" i="7" s="1"/>
  <c r="W178" i="7"/>
  <c r="Y178" i="7" s="1"/>
  <c r="R128" i="7"/>
  <c r="R181" i="7" s="1"/>
  <c r="I128" i="7"/>
  <c r="I181" i="7" s="1"/>
  <c r="M128" i="7"/>
  <c r="G127" i="7"/>
  <c r="G180" i="7" s="1"/>
  <c r="B74" i="7"/>
  <c r="W74" i="7" s="1"/>
  <c r="W126" i="7"/>
  <c r="E75" i="7"/>
  <c r="R75" i="7"/>
  <c r="M75" i="7"/>
  <c r="L75" i="7"/>
  <c r="T75" i="7"/>
  <c r="K75" i="7"/>
  <c r="G75" i="7"/>
  <c r="V75" i="7"/>
  <c r="S75" i="7"/>
  <c r="J75" i="7"/>
  <c r="U75" i="7"/>
  <c r="H75" i="7"/>
  <c r="P75" i="7"/>
  <c r="N75" i="7"/>
  <c r="I75" i="7"/>
  <c r="C75" i="7"/>
  <c r="O75" i="7"/>
  <c r="V182" i="7" l="1"/>
  <c r="V128" i="7"/>
  <c r="V181" i="7" s="1"/>
  <c r="K181" i="7"/>
  <c r="N181" i="7"/>
  <c r="Q75" i="7"/>
  <c r="T181" i="7"/>
  <c r="I182" i="7"/>
  <c r="H181" i="7"/>
  <c r="F75" i="7"/>
  <c r="F129" i="7" s="1"/>
  <c r="B6" i="8"/>
  <c r="W59" i="8"/>
  <c r="X59" i="8" s="1"/>
  <c r="AA59" i="8" s="1"/>
  <c r="Z59" i="8" s="1"/>
  <c r="Z178" i="7"/>
  <c r="AB177" i="7"/>
  <c r="W179" i="7"/>
  <c r="Y179" i="7" s="1"/>
  <c r="N129" i="7"/>
  <c r="N182" i="7" s="1"/>
  <c r="H129" i="7"/>
  <c r="H182" i="7" s="1"/>
  <c r="J129" i="7"/>
  <c r="J182" i="7" s="1"/>
  <c r="V129" i="7"/>
  <c r="G129" i="7"/>
  <c r="G182" i="7" s="1"/>
  <c r="L129" i="7"/>
  <c r="L182" i="7" s="1"/>
  <c r="R129" i="7"/>
  <c r="R182" i="7" s="1"/>
  <c r="D129" i="7"/>
  <c r="D128" i="7"/>
  <c r="O129" i="7"/>
  <c r="O182" i="7" s="1"/>
  <c r="I129" i="7"/>
  <c r="P129" i="7"/>
  <c r="P182" i="7" s="1"/>
  <c r="U129" i="7"/>
  <c r="U182" i="7" s="1"/>
  <c r="S129" i="7"/>
  <c r="S182" i="7" s="1"/>
  <c r="K129" i="7"/>
  <c r="K182" i="7" s="1"/>
  <c r="T129" i="7"/>
  <c r="T182" i="7" s="1"/>
  <c r="M129" i="7"/>
  <c r="M182" i="7" s="1"/>
  <c r="Q128" i="7"/>
  <c r="Q181" i="7" s="1"/>
  <c r="C129" i="7"/>
  <c r="C182" i="7" s="1"/>
  <c r="E129" i="7"/>
  <c r="E182" i="7" s="1"/>
  <c r="F128" i="7"/>
  <c r="F181" i="7" s="1"/>
  <c r="F230" i="7"/>
  <c r="J230" i="7"/>
  <c r="G230" i="7"/>
  <c r="K230" i="7"/>
  <c r="H230" i="7"/>
  <c r="N230" i="7"/>
  <c r="R230" i="7"/>
  <c r="V230" i="7"/>
  <c r="S230" i="7"/>
  <c r="D230" i="7"/>
  <c r="P230" i="7"/>
  <c r="I230" i="7"/>
  <c r="O230" i="7"/>
  <c r="C230" i="7"/>
  <c r="L230" i="7"/>
  <c r="T230" i="7"/>
  <c r="Q230" i="7"/>
  <c r="M230" i="7"/>
  <c r="U230" i="7"/>
  <c r="E230" i="7"/>
  <c r="B230" i="7"/>
  <c r="B75" i="7"/>
  <c r="W75" i="7" s="1"/>
  <c r="W127" i="7"/>
  <c r="H76" i="7"/>
  <c r="R76" i="7"/>
  <c r="D76" i="7"/>
  <c r="N76" i="7"/>
  <c r="P76" i="7"/>
  <c r="V76" i="7"/>
  <c r="M76" i="7"/>
  <c r="O76" i="7"/>
  <c r="C76" i="7"/>
  <c r="I76" i="7"/>
  <c r="S76" i="7"/>
  <c r="K76" i="7"/>
  <c r="T76" i="7"/>
  <c r="L76" i="7"/>
  <c r="U76" i="7"/>
  <c r="J76" i="7"/>
  <c r="G76" i="7"/>
  <c r="E76" i="7"/>
  <c r="K183" i="7" l="1"/>
  <c r="P183" i="7"/>
  <c r="Q76" i="7"/>
  <c r="Q129" i="7"/>
  <c r="Q182" i="7" s="1"/>
  <c r="F76" i="7"/>
  <c r="F130" i="7" s="1"/>
  <c r="F182" i="7"/>
  <c r="D181" i="7"/>
  <c r="D182" i="7"/>
  <c r="AA178" i="7"/>
  <c r="F231" i="7" s="1"/>
  <c r="AB178" i="7"/>
  <c r="B7" i="8"/>
  <c r="W60" i="8"/>
  <c r="X60" i="8" s="1"/>
  <c r="AA60" i="8" s="1"/>
  <c r="Z60" i="8" s="1"/>
  <c r="Z179" i="7"/>
  <c r="W180" i="7"/>
  <c r="Y180" i="7" s="1"/>
  <c r="J130" i="7"/>
  <c r="J183" i="7" s="1"/>
  <c r="T130" i="7"/>
  <c r="T183" i="7" s="1"/>
  <c r="U130" i="7"/>
  <c r="U183" i="7" s="1"/>
  <c r="I130" i="7"/>
  <c r="I183" i="7" s="1"/>
  <c r="P130" i="7"/>
  <c r="D130" i="7"/>
  <c r="D183" i="7" s="1"/>
  <c r="Q130" i="7"/>
  <c r="E130" i="7"/>
  <c r="E183" i="7" s="1"/>
  <c r="K130" i="7"/>
  <c r="N130" i="7"/>
  <c r="N183" i="7" s="1"/>
  <c r="R130" i="7"/>
  <c r="R183" i="7" s="1"/>
  <c r="O130" i="7"/>
  <c r="O183" i="7" s="1"/>
  <c r="V130" i="7"/>
  <c r="V183" i="7" s="1"/>
  <c r="G130" i="7"/>
  <c r="L130" i="7"/>
  <c r="L183" i="7" s="1"/>
  <c r="S130" i="7"/>
  <c r="S183" i="7" s="1"/>
  <c r="W128" i="7"/>
  <c r="C130" i="7"/>
  <c r="C183" i="7" s="1"/>
  <c r="M130" i="7"/>
  <c r="M183" i="7" s="1"/>
  <c r="H130" i="7"/>
  <c r="H183" i="7" s="1"/>
  <c r="W230" i="7"/>
  <c r="B76" i="7"/>
  <c r="W76" i="7" s="1"/>
  <c r="S77" i="7"/>
  <c r="C77" i="7"/>
  <c r="N77" i="7"/>
  <c r="D77" i="7"/>
  <c r="K77" i="7"/>
  <c r="I77" i="7"/>
  <c r="V77" i="7"/>
  <c r="P77" i="7"/>
  <c r="U77" i="7"/>
  <c r="W129" i="7"/>
  <c r="M77" i="7"/>
  <c r="Q77" i="7"/>
  <c r="H77" i="7"/>
  <c r="E77" i="7"/>
  <c r="G77" i="7"/>
  <c r="J77" i="7"/>
  <c r="L77" i="7"/>
  <c r="T77" i="7"/>
  <c r="O77" i="7"/>
  <c r="R77" i="7"/>
  <c r="T184" i="7" l="1"/>
  <c r="S184" i="7"/>
  <c r="O184" i="7"/>
  <c r="Q183" i="7"/>
  <c r="H184" i="7"/>
  <c r="G183" i="7"/>
  <c r="F183" i="7"/>
  <c r="F77" i="7"/>
  <c r="F78" i="7" s="1"/>
  <c r="W181" i="7"/>
  <c r="Y181" i="7" s="1"/>
  <c r="R231" i="7"/>
  <c r="O231" i="7"/>
  <c r="D231" i="7"/>
  <c r="P231" i="7"/>
  <c r="M231" i="7"/>
  <c r="L231" i="7"/>
  <c r="S231" i="7"/>
  <c r="H231" i="7"/>
  <c r="I231" i="7"/>
  <c r="N231" i="7"/>
  <c r="B231" i="7"/>
  <c r="G231" i="7"/>
  <c r="K231" i="7"/>
  <c r="U231" i="7"/>
  <c r="E231" i="7"/>
  <c r="J231" i="7"/>
  <c r="T231" i="7"/>
  <c r="C231" i="7"/>
  <c r="Q231" i="7"/>
  <c r="V231" i="7"/>
  <c r="AA179" i="7"/>
  <c r="R232" i="7" s="1"/>
  <c r="AB179" i="7"/>
  <c r="B8" i="8"/>
  <c r="W61" i="8"/>
  <c r="X61" i="8" s="1"/>
  <c r="AA61" i="8" s="1"/>
  <c r="Z61" i="8" s="1"/>
  <c r="Z180" i="7"/>
  <c r="AB180" i="7" s="1"/>
  <c r="J131" i="7"/>
  <c r="J184" i="7" s="1"/>
  <c r="E131" i="7"/>
  <c r="E184" i="7" s="1"/>
  <c r="Q131" i="7"/>
  <c r="Q184" i="7" s="1"/>
  <c r="P131" i="7"/>
  <c r="P184" i="7" s="1"/>
  <c r="I131" i="7"/>
  <c r="I184" i="7" s="1"/>
  <c r="O131" i="7"/>
  <c r="T131" i="7"/>
  <c r="U131" i="7"/>
  <c r="U184" i="7" s="1"/>
  <c r="N131" i="7"/>
  <c r="N184" i="7" s="1"/>
  <c r="S131" i="7"/>
  <c r="R131" i="7"/>
  <c r="R184" i="7" s="1"/>
  <c r="L131" i="7"/>
  <c r="L184" i="7" s="1"/>
  <c r="G131" i="7"/>
  <c r="G184" i="7" s="1"/>
  <c r="H131" i="7"/>
  <c r="M131" i="7"/>
  <c r="M184" i="7" s="1"/>
  <c r="V131" i="7"/>
  <c r="V184" i="7" s="1"/>
  <c r="K131" i="7"/>
  <c r="K184" i="7" s="1"/>
  <c r="D131" i="7"/>
  <c r="D184" i="7" s="1"/>
  <c r="C131" i="7"/>
  <c r="C184" i="7" s="1"/>
  <c r="B77" i="7"/>
  <c r="W77" i="7" s="1"/>
  <c r="H78" i="7"/>
  <c r="I78" i="7"/>
  <c r="E78" i="7"/>
  <c r="V78" i="7"/>
  <c r="W130" i="7"/>
  <c r="O78" i="7"/>
  <c r="G78" i="7"/>
  <c r="M78" i="7"/>
  <c r="U78" i="7"/>
  <c r="P78" i="7"/>
  <c r="N78" i="7"/>
  <c r="S78" i="7"/>
  <c r="R78" i="7"/>
  <c r="W182" i="7"/>
  <c r="Y182" i="7" s="1"/>
  <c r="T78" i="7"/>
  <c r="L78" i="7"/>
  <c r="J78" i="7"/>
  <c r="Q78" i="7"/>
  <c r="K78" i="7"/>
  <c r="D78" i="7"/>
  <c r="C78" i="7"/>
  <c r="R185" i="7" l="1"/>
  <c r="L185" i="7"/>
  <c r="M185" i="7"/>
  <c r="V185" i="7"/>
  <c r="Q185" i="7"/>
  <c r="J185" i="7"/>
  <c r="F131" i="7"/>
  <c r="F184" i="7" s="1"/>
  <c r="V232" i="7"/>
  <c r="B232" i="7"/>
  <c r="T232" i="7"/>
  <c r="H232" i="7"/>
  <c r="D232" i="7"/>
  <c r="N232" i="7"/>
  <c r="C232" i="7"/>
  <c r="Q232" i="7"/>
  <c r="F232" i="7"/>
  <c r="W231" i="7"/>
  <c r="O232" i="7"/>
  <c r="I232" i="7"/>
  <c r="S232" i="7"/>
  <c r="G232" i="7"/>
  <c r="U232" i="7"/>
  <c r="E232" i="7"/>
  <c r="J232" i="7"/>
  <c r="K232" i="7"/>
  <c r="P232" i="7"/>
  <c r="L232" i="7"/>
  <c r="M232" i="7"/>
  <c r="W62" i="8"/>
  <c r="X62" i="8" s="1"/>
  <c r="AA62" i="8" s="1"/>
  <c r="Z62" i="8" s="1"/>
  <c r="B9" i="8"/>
  <c r="AA180" i="7"/>
  <c r="M233" i="7" s="1"/>
  <c r="Z182" i="7"/>
  <c r="Z181" i="7"/>
  <c r="AB181" i="7" s="1"/>
  <c r="D132" i="7"/>
  <c r="D185" i="7" s="1"/>
  <c r="P132" i="7"/>
  <c r="P185" i="7" s="1"/>
  <c r="E132" i="7"/>
  <c r="E185" i="7" s="1"/>
  <c r="I132" i="7"/>
  <c r="T132" i="7"/>
  <c r="T185" i="7" s="1"/>
  <c r="U132" i="7"/>
  <c r="U185" i="7" s="1"/>
  <c r="H132" i="7"/>
  <c r="Q132" i="7"/>
  <c r="L132" i="7"/>
  <c r="S132" i="7"/>
  <c r="S185" i="7" s="1"/>
  <c r="M132" i="7"/>
  <c r="O132" i="7"/>
  <c r="O185" i="7" s="1"/>
  <c r="C132" i="7"/>
  <c r="C185" i="7" s="1"/>
  <c r="K132" i="7"/>
  <c r="K185" i="7" s="1"/>
  <c r="J132" i="7"/>
  <c r="R132" i="7"/>
  <c r="N132" i="7"/>
  <c r="N185" i="7" s="1"/>
  <c r="G132" i="7"/>
  <c r="G185" i="7" s="1"/>
  <c r="F132" i="7"/>
  <c r="F185" i="7" s="1"/>
  <c r="V132" i="7"/>
  <c r="B78" i="7"/>
  <c r="W78" i="7" s="1"/>
  <c r="C79" i="7"/>
  <c r="K79" i="7"/>
  <c r="T79" i="7"/>
  <c r="S79" i="7"/>
  <c r="N79" i="7"/>
  <c r="P79" i="7"/>
  <c r="O79" i="7"/>
  <c r="V79" i="7"/>
  <c r="I79" i="7"/>
  <c r="H79" i="7"/>
  <c r="D79" i="7"/>
  <c r="L79" i="7"/>
  <c r="R79" i="7"/>
  <c r="W183" i="7"/>
  <c r="Y183" i="7" s="1"/>
  <c r="G79" i="7"/>
  <c r="J79" i="7"/>
  <c r="M79" i="7"/>
  <c r="Q79" i="7"/>
  <c r="U79" i="7"/>
  <c r="F79" i="7"/>
  <c r="E79" i="7"/>
  <c r="U186" i="7" l="1"/>
  <c r="Q186" i="7"/>
  <c r="P186" i="7"/>
  <c r="N186" i="7"/>
  <c r="V186" i="7"/>
  <c r="I185" i="7"/>
  <c r="W131" i="7"/>
  <c r="H185" i="7"/>
  <c r="W232" i="7"/>
  <c r="AA182" i="7"/>
  <c r="F235" i="7" s="1"/>
  <c r="AB182" i="7"/>
  <c r="D233" i="7"/>
  <c r="J233" i="7"/>
  <c r="B233" i="7"/>
  <c r="Q233" i="7"/>
  <c r="G233" i="7"/>
  <c r="W63" i="8"/>
  <c r="X63" i="8" s="1"/>
  <c r="AA63" i="8" s="1"/>
  <c r="Z63" i="8" s="1"/>
  <c r="B10" i="8"/>
  <c r="AA181" i="7"/>
  <c r="U234" i="7" s="1"/>
  <c r="C233" i="7"/>
  <c r="I233" i="7"/>
  <c r="R233" i="7"/>
  <c r="E233" i="7"/>
  <c r="K233" i="7"/>
  <c r="F233" i="7"/>
  <c r="O233" i="7"/>
  <c r="P233" i="7"/>
  <c r="U233" i="7"/>
  <c r="H233" i="7"/>
  <c r="L233" i="7"/>
  <c r="V233" i="7"/>
  <c r="T233" i="7"/>
  <c r="S233" i="7"/>
  <c r="N233" i="7"/>
  <c r="G234" i="7"/>
  <c r="Z183" i="7"/>
  <c r="F133" i="7"/>
  <c r="F186" i="7" s="1"/>
  <c r="Q133" i="7"/>
  <c r="J133" i="7"/>
  <c r="J186" i="7" s="1"/>
  <c r="L133" i="7"/>
  <c r="L186" i="7" s="1"/>
  <c r="H133" i="7"/>
  <c r="H186" i="7" s="1"/>
  <c r="V133" i="7"/>
  <c r="P133" i="7"/>
  <c r="S133" i="7"/>
  <c r="S186" i="7" s="1"/>
  <c r="K133" i="7"/>
  <c r="K186" i="7" s="1"/>
  <c r="E133" i="7"/>
  <c r="E186" i="7" s="1"/>
  <c r="U133" i="7"/>
  <c r="M133" i="7"/>
  <c r="M186" i="7" s="1"/>
  <c r="G133" i="7"/>
  <c r="G186" i="7" s="1"/>
  <c r="R133" i="7"/>
  <c r="R186" i="7" s="1"/>
  <c r="D133" i="7"/>
  <c r="D186" i="7" s="1"/>
  <c r="I133" i="7"/>
  <c r="I186" i="7" s="1"/>
  <c r="O133" i="7"/>
  <c r="O186" i="7" s="1"/>
  <c r="N133" i="7"/>
  <c r="T133" i="7"/>
  <c r="T186" i="7" s="1"/>
  <c r="C133" i="7"/>
  <c r="C186" i="7" s="1"/>
  <c r="B79" i="7"/>
  <c r="W79" i="7" s="1"/>
  <c r="F80" i="7"/>
  <c r="J80" i="7"/>
  <c r="R80" i="7"/>
  <c r="P80" i="7"/>
  <c r="W132" i="7"/>
  <c r="E80" i="7"/>
  <c r="M80" i="7"/>
  <c r="V80" i="7"/>
  <c r="O80" i="7"/>
  <c r="Q80" i="7"/>
  <c r="D80" i="7"/>
  <c r="I80" i="7"/>
  <c r="T80" i="7"/>
  <c r="K80" i="7"/>
  <c r="U80" i="7"/>
  <c r="G80" i="7"/>
  <c r="L80" i="7"/>
  <c r="W184" i="7"/>
  <c r="Y184" i="7" s="1"/>
  <c r="H80" i="7"/>
  <c r="N80" i="7"/>
  <c r="S80" i="7"/>
  <c r="C80" i="7"/>
  <c r="R187" i="7" l="1"/>
  <c r="Q187" i="7"/>
  <c r="O187" i="7"/>
  <c r="W185" i="7"/>
  <c r="Y185" i="7" s="1"/>
  <c r="D235" i="7"/>
  <c r="S235" i="7"/>
  <c r="H235" i="7"/>
  <c r="G235" i="7"/>
  <c r="I235" i="7"/>
  <c r="U235" i="7"/>
  <c r="O235" i="7"/>
  <c r="P235" i="7"/>
  <c r="R235" i="7"/>
  <c r="E235" i="7"/>
  <c r="L235" i="7"/>
  <c r="K235" i="7"/>
  <c r="M235" i="7"/>
  <c r="J235" i="7"/>
  <c r="N235" i="7"/>
  <c r="B235" i="7"/>
  <c r="T235" i="7"/>
  <c r="C235" i="7"/>
  <c r="Q235" i="7"/>
  <c r="V235" i="7"/>
  <c r="AA183" i="7"/>
  <c r="R236" i="7" s="1"/>
  <c r="AB183" i="7"/>
  <c r="C234" i="7"/>
  <c r="H234" i="7"/>
  <c r="L234" i="7"/>
  <c r="E234" i="7"/>
  <c r="N234" i="7"/>
  <c r="K234" i="7"/>
  <c r="T234" i="7"/>
  <c r="I234" i="7"/>
  <c r="J234" i="7"/>
  <c r="D234" i="7"/>
  <c r="F234" i="7"/>
  <c r="R234" i="7"/>
  <c r="S234" i="7"/>
  <c r="P234" i="7"/>
  <c r="O234" i="7"/>
  <c r="Q234" i="7"/>
  <c r="M234" i="7"/>
  <c r="V234" i="7"/>
  <c r="B234" i="7"/>
  <c r="B11" i="8"/>
  <c r="W64" i="8"/>
  <c r="X64" i="8" s="1"/>
  <c r="AA64" i="8" s="1"/>
  <c r="Z64" i="8" s="1"/>
  <c r="W233" i="7"/>
  <c r="Z184" i="7"/>
  <c r="K134" i="7"/>
  <c r="K187" i="7" s="1"/>
  <c r="D134" i="7"/>
  <c r="O134" i="7"/>
  <c r="M134" i="7"/>
  <c r="M187" i="7" s="1"/>
  <c r="H134" i="7"/>
  <c r="H187" i="7" s="1"/>
  <c r="U134" i="7"/>
  <c r="U187" i="7" s="1"/>
  <c r="J134" i="7"/>
  <c r="Q134" i="7"/>
  <c r="V134" i="7"/>
  <c r="V187" i="7" s="1"/>
  <c r="E134" i="7"/>
  <c r="E187" i="7" s="1"/>
  <c r="S134" i="7"/>
  <c r="S187" i="7" s="1"/>
  <c r="L134" i="7"/>
  <c r="L187" i="7" s="1"/>
  <c r="T134" i="7"/>
  <c r="T187" i="7" s="1"/>
  <c r="P134" i="7"/>
  <c r="P187" i="7" s="1"/>
  <c r="C134" i="7"/>
  <c r="C187" i="7" s="1"/>
  <c r="N134" i="7"/>
  <c r="N187" i="7" s="1"/>
  <c r="G134" i="7"/>
  <c r="G187" i="7" s="1"/>
  <c r="I134" i="7"/>
  <c r="I187" i="7" s="1"/>
  <c r="R134" i="7"/>
  <c r="F134" i="7"/>
  <c r="F187" i="7" s="1"/>
  <c r="B80" i="7"/>
  <c r="W80" i="7" s="1"/>
  <c r="K81" i="7"/>
  <c r="T81" i="7"/>
  <c r="E81" i="7"/>
  <c r="P81" i="7"/>
  <c r="W133" i="7"/>
  <c r="N81" i="7"/>
  <c r="L81" i="7"/>
  <c r="G81" i="7"/>
  <c r="M81" i="7"/>
  <c r="F81" i="7"/>
  <c r="S81" i="7"/>
  <c r="Q81" i="7"/>
  <c r="V81" i="7"/>
  <c r="J81" i="7"/>
  <c r="C81" i="7"/>
  <c r="I81" i="7"/>
  <c r="D81" i="7"/>
  <c r="O81" i="7"/>
  <c r="R81" i="7"/>
  <c r="H81" i="7"/>
  <c r="U81" i="7"/>
  <c r="N188" i="7" l="1"/>
  <c r="T188" i="7"/>
  <c r="S188" i="7"/>
  <c r="L188" i="7"/>
  <c r="K188" i="7"/>
  <c r="J187" i="7"/>
  <c r="D187" i="7"/>
  <c r="N236" i="7"/>
  <c r="D236" i="7"/>
  <c r="I236" i="7"/>
  <c r="H236" i="7"/>
  <c r="W235" i="7"/>
  <c r="O236" i="7"/>
  <c r="B236" i="7"/>
  <c r="S236" i="7"/>
  <c r="G236" i="7"/>
  <c r="U236" i="7"/>
  <c r="E236" i="7"/>
  <c r="J236" i="7"/>
  <c r="C236" i="7"/>
  <c r="T236" i="7"/>
  <c r="Q236" i="7"/>
  <c r="V236" i="7"/>
  <c r="F236" i="7"/>
  <c r="K236" i="7"/>
  <c r="P236" i="7"/>
  <c r="L236" i="7"/>
  <c r="M236" i="7"/>
  <c r="AA184" i="7"/>
  <c r="J237" i="7" s="1"/>
  <c r="AB184" i="7"/>
  <c r="W234" i="7"/>
  <c r="B12" i="8"/>
  <c r="W65" i="8"/>
  <c r="X65" i="8" s="1"/>
  <c r="AA65" i="8" s="1"/>
  <c r="Z65" i="8" s="1"/>
  <c r="Z185" i="7"/>
  <c r="C135" i="7"/>
  <c r="C188" i="7" s="1"/>
  <c r="U135" i="7"/>
  <c r="U188" i="7" s="1"/>
  <c r="R135" i="7"/>
  <c r="R188" i="7" s="1"/>
  <c r="D135" i="7"/>
  <c r="S135" i="7"/>
  <c r="M135" i="7"/>
  <c r="M188" i="7" s="1"/>
  <c r="G135" i="7"/>
  <c r="G188" i="7" s="1"/>
  <c r="N135" i="7"/>
  <c r="E135" i="7"/>
  <c r="E188" i="7" s="1"/>
  <c r="J135" i="7"/>
  <c r="J188" i="7" s="1"/>
  <c r="Q135" i="7"/>
  <c r="Q188" i="7" s="1"/>
  <c r="H135" i="7"/>
  <c r="H188" i="7" s="1"/>
  <c r="O135" i="7"/>
  <c r="O188" i="7" s="1"/>
  <c r="I135" i="7"/>
  <c r="I188" i="7" s="1"/>
  <c r="F135" i="7"/>
  <c r="F188" i="7" s="1"/>
  <c r="L135" i="7"/>
  <c r="P135" i="7"/>
  <c r="P188" i="7" s="1"/>
  <c r="T135" i="7"/>
  <c r="V135" i="7"/>
  <c r="V188" i="7" s="1"/>
  <c r="K135" i="7"/>
  <c r="B81" i="7"/>
  <c r="W81" i="7" s="1"/>
  <c r="H82" i="7"/>
  <c r="O82" i="7"/>
  <c r="V82" i="7"/>
  <c r="S82" i="7"/>
  <c r="F82" i="7"/>
  <c r="G82" i="7"/>
  <c r="R82" i="7"/>
  <c r="J82" i="7"/>
  <c r="W186" i="7"/>
  <c r="Y186" i="7" s="1"/>
  <c r="T82" i="7"/>
  <c r="K82" i="7"/>
  <c r="I82" i="7"/>
  <c r="C82" i="7"/>
  <c r="N82" i="7"/>
  <c r="E82" i="7"/>
  <c r="U82" i="7"/>
  <c r="D82" i="7"/>
  <c r="W134" i="7"/>
  <c r="Q82" i="7"/>
  <c r="M82" i="7"/>
  <c r="L82" i="7"/>
  <c r="P82" i="7"/>
  <c r="K189" i="7" l="1"/>
  <c r="F237" i="7"/>
  <c r="L189" i="7"/>
  <c r="T189" i="7"/>
  <c r="D188" i="7"/>
  <c r="O237" i="7"/>
  <c r="W236" i="7"/>
  <c r="Q237" i="7"/>
  <c r="C237" i="7"/>
  <c r="V237" i="7"/>
  <c r="L237" i="7"/>
  <c r="M237" i="7"/>
  <c r="R237" i="7"/>
  <c r="T237" i="7"/>
  <c r="S237" i="7"/>
  <c r="H237" i="7"/>
  <c r="I237" i="7"/>
  <c r="N237" i="7"/>
  <c r="G237" i="7"/>
  <c r="P237" i="7"/>
  <c r="B237" i="7"/>
  <c r="D237" i="7"/>
  <c r="K237" i="7"/>
  <c r="U237" i="7"/>
  <c r="E237" i="7"/>
  <c r="AA185" i="7"/>
  <c r="F238" i="7" s="1"/>
  <c r="AB185" i="7"/>
  <c r="W66" i="8"/>
  <c r="X66" i="8" s="1"/>
  <c r="AA66" i="8" s="1"/>
  <c r="Z66" i="8" s="1"/>
  <c r="B13" i="8"/>
  <c r="Z186" i="7"/>
  <c r="N136" i="7"/>
  <c r="N189" i="7" s="1"/>
  <c r="M136" i="7"/>
  <c r="M189" i="7" s="1"/>
  <c r="C136" i="7"/>
  <c r="C189" i="7" s="1"/>
  <c r="K136" i="7"/>
  <c r="R136" i="7"/>
  <c r="R189" i="7" s="1"/>
  <c r="F136" i="7"/>
  <c r="F189" i="7" s="1"/>
  <c r="V136" i="7"/>
  <c r="V189" i="7" s="1"/>
  <c r="P136" i="7"/>
  <c r="P189" i="7" s="1"/>
  <c r="D136" i="7"/>
  <c r="E136" i="7"/>
  <c r="E189" i="7" s="1"/>
  <c r="O136" i="7"/>
  <c r="O189" i="7" s="1"/>
  <c r="L136" i="7"/>
  <c r="Q136" i="7"/>
  <c r="Q189" i="7" s="1"/>
  <c r="I136" i="7"/>
  <c r="I189" i="7" s="1"/>
  <c r="T136" i="7"/>
  <c r="J136" i="7"/>
  <c r="J189" i="7" s="1"/>
  <c r="G136" i="7"/>
  <c r="G189" i="7" s="1"/>
  <c r="S136" i="7"/>
  <c r="S189" i="7" s="1"/>
  <c r="U136" i="7"/>
  <c r="U189" i="7" s="1"/>
  <c r="H136" i="7"/>
  <c r="H189" i="7" s="1"/>
  <c r="B82" i="7"/>
  <c r="W82" i="7" s="1"/>
  <c r="W187" i="7"/>
  <c r="Y187" i="7" s="1"/>
  <c r="E83" i="7"/>
  <c r="Q83" i="7"/>
  <c r="D83" i="7"/>
  <c r="C83" i="7"/>
  <c r="S83" i="7"/>
  <c r="O83" i="7"/>
  <c r="M83" i="7"/>
  <c r="N83" i="7"/>
  <c r="T83" i="7"/>
  <c r="R83" i="7"/>
  <c r="F83" i="7"/>
  <c r="P83" i="7"/>
  <c r="L83" i="7"/>
  <c r="W135" i="7"/>
  <c r="K83" i="7"/>
  <c r="J83" i="7"/>
  <c r="G83" i="7"/>
  <c r="U83" i="7"/>
  <c r="I83" i="7"/>
  <c r="V83" i="7"/>
  <c r="H83" i="7"/>
  <c r="R190" i="7" l="1"/>
  <c r="Q190" i="7"/>
  <c r="M190" i="7"/>
  <c r="P190" i="7"/>
  <c r="N190" i="7"/>
  <c r="D189" i="7"/>
  <c r="H238" i="7"/>
  <c r="M238" i="7"/>
  <c r="C238" i="7"/>
  <c r="R238" i="7"/>
  <c r="W237" i="7"/>
  <c r="L238" i="7"/>
  <c r="O238" i="7"/>
  <c r="I238" i="7"/>
  <c r="B238" i="7"/>
  <c r="P238" i="7"/>
  <c r="G238" i="7"/>
  <c r="U238" i="7"/>
  <c r="E238" i="7"/>
  <c r="J238" i="7"/>
  <c r="S238" i="7"/>
  <c r="D238" i="7"/>
  <c r="N238" i="7"/>
  <c r="K238" i="7"/>
  <c r="T238" i="7"/>
  <c r="Q238" i="7"/>
  <c r="V238" i="7"/>
  <c r="AA186" i="7"/>
  <c r="R239" i="7" s="1"/>
  <c r="AB186" i="7"/>
  <c r="B14" i="8"/>
  <c r="W67" i="8"/>
  <c r="X67" i="8" s="1"/>
  <c r="AA67" i="8" s="1"/>
  <c r="Z67" i="8" s="1"/>
  <c r="Z187" i="7"/>
  <c r="L137" i="7"/>
  <c r="L190" i="7" s="1"/>
  <c r="M137" i="7"/>
  <c r="H137" i="7"/>
  <c r="H190" i="7" s="1"/>
  <c r="G137" i="7"/>
  <c r="G190" i="7" s="1"/>
  <c r="P137" i="7"/>
  <c r="R137" i="7"/>
  <c r="N137" i="7"/>
  <c r="O137" i="7"/>
  <c r="O190" i="7" s="1"/>
  <c r="D137" i="7"/>
  <c r="D190" i="7" s="1"/>
  <c r="E137" i="7"/>
  <c r="E190" i="7" s="1"/>
  <c r="F137" i="7"/>
  <c r="F190" i="7" s="1"/>
  <c r="T137" i="7"/>
  <c r="T190" i="7" s="1"/>
  <c r="C137" i="7"/>
  <c r="C190" i="7" s="1"/>
  <c r="Q137" i="7"/>
  <c r="I137" i="7"/>
  <c r="I190" i="7" s="1"/>
  <c r="K137" i="7"/>
  <c r="K190" i="7" s="1"/>
  <c r="V137" i="7"/>
  <c r="V190" i="7" s="1"/>
  <c r="U137" i="7"/>
  <c r="U190" i="7" s="1"/>
  <c r="J137" i="7"/>
  <c r="J190" i="7" s="1"/>
  <c r="S137" i="7"/>
  <c r="S190" i="7" s="1"/>
  <c r="B83" i="7"/>
  <c r="W83" i="7" s="1"/>
  <c r="I84" i="7"/>
  <c r="U84" i="7"/>
  <c r="F84" i="7"/>
  <c r="O84" i="7"/>
  <c r="S84" i="7"/>
  <c r="C84" i="7"/>
  <c r="V84" i="7"/>
  <c r="W188" i="7"/>
  <c r="Y188" i="7" s="1"/>
  <c r="P84" i="7"/>
  <c r="N84" i="7"/>
  <c r="M84" i="7"/>
  <c r="W136" i="7"/>
  <c r="E84" i="7"/>
  <c r="H84" i="7"/>
  <c r="J84" i="7"/>
  <c r="K84" i="7"/>
  <c r="L84" i="7"/>
  <c r="T84" i="7"/>
  <c r="Q84" i="7"/>
  <c r="G84" i="7"/>
  <c r="R84" i="7"/>
  <c r="D84" i="7"/>
  <c r="N191" i="7" l="1"/>
  <c r="U191" i="7"/>
  <c r="S191" i="7"/>
  <c r="O191" i="7"/>
  <c r="L239" i="7"/>
  <c r="N239" i="7"/>
  <c r="H239" i="7"/>
  <c r="I239" i="7"/>
  <c r="W238" i="7"/>
  <c r="S239" i="7"/>
  <c r="G239" i="7"/>
  <c r="U239" i="7"/>
  <c r="J239" i="7"/>
  <c r="T239" i="7"/>
  <c r="C239" i="7"/>
  <c r="Q239" i="7"/>
  <c r="V239" i="7"/>
  <c r="F239" i="7"/>
  <c r="B239" i="7"/>
  <c r="K239" i="7"/>
  <c r="E239" i="7"/>
  <c r="O239" i="7"/>
  <c r="D239" i="7"/>
  <c r="P239" i="7"/>
  <c r="M239" i="7"/>
  <c r="AA187" i="7"/>
  <c r="N240" i="7" s="1"/>
  <c r="AB187" i="7"/>
  <c r="B15" i="8"/>
  <c r="W68" i="8"/>
  <c r="X68" i="8" s="1"/>
  <c r="AA68" i="8" s="1"/>
  <c r="Z68" i="8" s="1"/>
  <c r="Z188" i="7"/>
  <c r="W189" i="7"/>
  <c r="Y189" i="7" s="1"/>
  <c r="M138" i="7"/>
  <c r="M191" i="7" s="1"/>
  <c r="P138" i="7"/>
  <c r="P191" i="7" s="1"/>
  <c r="V138" i="7"/>
  <c r="V191" i="7" s="1"/>
  <c r="I138" i="7"/>
  <c r="I191" i="7" s="1"/>
  <c r="N138" i="7"/>
  <c r="R138" i="7"/>
  <c r="R191" i="7" s="1"/>
  <c r="L138" i="7"/>
  <c r="L191" i="7" s="1"/>
  <c r="J138" i="7"/>
  <c r="J191" i="7" s="1"/>
  <c r="E138" i="7"/>
  <c r="E191" i="7" s="1"/>
  <c r="C138" i="7"/>
  <c r="C191" i="7" s="1"/>
  <c r="F138" i="7"/>
  <c r="F191" i="7" s="1"/>
  <c r="G138" i="7"/>
  <c r="G191" i="7" s="1"/>
  <c r="S138" i="7"/>
  <c r="U138" i="7"/>
  <c r="D138" i="7"/>
  <c r="Q138" i="7"/>
  <c r="Q191" i="7" s="1"/>
  <c r="T138" i="7"/>
  <c r="T191" i="7" s="1"/>
  <c r="K138" i="7"/>
  <c r="K191" i="7" s="1"/>
  <c r="H138" i="7"/>
  <c r="H191" i="7" s="1"/>
  <c r="O138" i="7"/>
  <c r="B84" i="7"/>
  <c r="W84" i="7" s="1"/>
  <c r="K85" i="7"/>
  <c r="N85" i="7"/>
  <c r="V85" i="7"/>
  <c r="D85" i="7"/>
  <c r="R85" i="7"/>
  <c r="G85" i="7"/>
  <c r="Q85" i="7"/>
  <c r="L85" i="7"/>
  <c r="E85" i="7"/>
  <c r="M85" i="7"/>
  <c r="W137" i="7"/>
  <c r="I85" i="7"/>
  <c r="T85" i="7"/>
  <c r="H85" i="7"/>
  <c r="F85" i="7"/>
  <c r="U85" i="7"/>
  <c r="J85" i="7"/>
  <c r="P85" i="7"/>
  <c r="C85" i="7"/>
  <c r="S85" i="7"/>
  <c r="O85" i="7"/>
  <c r="K192" i="7" l="1"/>
  <c r="L192" i="7"/>
  <c r="V192" i="7"/>
  <c r="D191" i="7"/>
  <c r="U240" i="7"/>
  <c r="G240" i="7"/>
  <c r="E240" i="7"/>
  <c r="S240" i="7"/>
  <c r="J240" i="7"/>
  <c r="W239" i="7"/>
  <c r="C240" i="7"/>
  <c r="Q240" i="7"/>
  <c r="K240" i="7"/>
  <c r="P240" i="7"/>
  <c r="L240" i="7"/>
  <c r="M240" i="7"/>
  <c r="R240" i="7"/>
  <c r="B240" i="7"/>
  <c r="T240" i="7"/>
  <c r="V240" i="7"/>
  <c r="F240" i="7"/>
  <c r="H240" i="7"/>
  <c r="O240" i="7"/>
  <c r="D240" i="7"/>
  <c r="I240" i="7"/>
  <c r="AA188" i="7"/>
  <c r="N241" i="7" s="1"/>
  <c r="AB188" i="7"/>
  <c r="B16" i="8"/>
  <c r="W69" i="8"/>
  <c r="X69" i="8" s="1"/>
  <c r="AA69" i="8" s="1"/>
  <c r="Z69" i="8" s="1"/>
  <c r="Z189" i="7"/>
  <c r="S139" i="7"/>
  <c r="S192" i="7" s="1"/>
  <c r="H139" i="7"/>
  <c r="H192" i="7" s="1"/>
  <c r="B127" i="7"/>
  <c r="B131" i="7"/>
  <c r="B135" i="7"/>
  <c r="B126" i="7"/>
  <c r="B130" i="7"/>
  <c r="B134" i="7"/>
  <c r="B138" i="7"/>
  <c r="B125" i="7"/>
  <c r="B132" i="7"/>
  <c r="B129" i="7"/>
  <c r="B136" i="7"/>
  <c r="B137" i="7"/>
  <c r="B128" i="7"/>
  <c r="B133" i="7"/>
  <c r="B124" i="7"/>
  <c r="L139" i="7"/>
  <c r="D139" i="7"/>
  <c r="D192" i="7" s="1"/>
  <c r="T139" i="7"/>
  <c r="T192" i="7" s="1"/>
  <c r="I139" i="7"/>
  <c r="I192" i="7" s="1"/>
  <c r="C139" i="7"/>
  <c r="C192" i="7" s="1"/>
  <c r="J139" i="7"/>
  <c r="J192" i="7" s="1"/>
  <c r="M139" i="7"/>
  <c r="M192" i="7" s="1"/>
  <c r="G139" i="7"/>
  <c r="G192" i="7" s="1"/>
  <c r="N139" i="7"/>
  <c r="N192" i="7" s="1"/>
  <c r="O139" i="7"/>
  <c r="O192" i="7" s="1"/>
  <c r="F139" i="7"/>
  <c r="P139" i="7"/>
  <c r="P192" i="7" s="1"/>
  <c r="U139" i="7"/>
  <c r="U192" i="7" s="1"/>
  <c r="E139" i="7"/>
  <c r="E192" i="7" s="1"/>
  <c r="Q139" i="7"/>
  <c r="Q192" i="7" s="1"/>
  <c r="R139" i="7"/>
  <c r="R192" i="7" s="1"/>
  <c r="V139" i="7"/>
  <c r="K139" i="7"/>
  <c r="B85" i="7"/>
  <c r="W85" i="7" s="1"/>
  <c r="H86" i="7"/>
  <c r="N86" i="7"/>
  <c r="S86" i="7"/>
  <c r="C86" i="7"/>
  <c r="I86" i="7"/>
  <c r="L86" i="7"/>
  <c r="D86" i="7"/>
  <c r="O86" i="7"/>
  <c r="U86" i="7"/>
  <c r="F86" i="7"/>
  <c r="T86" i="7"/>
  <c r="E86" i="7"/>
  <c r="R86" i="7"/>
  <c r="K86" i="7"/>
  <c r="W138" i="7"/>
  <c r="J86" i="7"/>
  <c r="W190" i="7"/>
  <c r="Y190" i="7" s="1"/>
  <c r="M86" i="7"/>
  <c r="G86" i="7"/>
  <c r="P86" i="7"/>
  <c r="Q86" i="7"/>
  <c r="V86" i="7"/>
  <c r="M193" i="7" l="1"/>
  <c r="K193" i="7"/>
  <c r="P193" i="7"/>
  <c r="O193" i="7"/>
  <c r="R193" i="7"/>
  <c r="F192" i="7"/>
  <c r="W191" i="7"/>
  <c r="Y191" i="7" s="1"/>
  <c r="K241" i="7"/>
  <c r="W240" i="7"/>
  <c r="E241" i="7"/>
  <c r="T241" i="7"/>
  <c r="J241" i="7"/>
  <c r="U241" i="7"/>
  <c r="O241" i="7"/>
  <c r="Q241" i="7"/>
  <c r="F241" i="7"/>
  <c r="G241" i="7"/>
  <c r="L241" i="7"/>
  <c r="P241" i="7"/>
  <c r="M241" i="7"/>
  <c r="R241" i="7"/>
  <c r="B241" i="7"/>
  <c r="C241" i="7"/>
  <c r="V241" i="7"/>
  <c r="D241" i="7"/>
  <c r="S241" i="7"/>
  <c r="H241" i="7"/>
  <c r="I241" i="7"/>
  <c r="AA189" i="7"/>
  <c r="R242" i="7" s="1"/>
  <c r="AB189" i="7"/>
  <c r="B17" i="8"/>
  <c r="W70" i="8"/>
  <c r="X70" i="8" s="1"/>
  <c r="AA70" i="8" s="1"/>
  <c r="Z70" i="8" s="1"/>
  <c r="Z190" i="7"/>
  <c r="B139" i="7"/>
  <c r="C140" i="7"/>
  <c r="C193" i="7" s="1"/>
  <c r="N140" i="7"/>
  <c r="N193" i="7" s="1"/>
  <c r="P140" i="7"/>
  <c r="E140" i="7"/>
  <c r="E193" i="7" s="1"/>
  <c r="G140" i="7"/>
  <c r="G193" i="7" s="1"/>
  <c r="V140" i="7"/>
  <c r="V193" i="7" s="1"/>
  <c r="K140" i="7"/>
  <c r="F140" i="7"/>
  <c r="O140" i="7"/>
  <c r="L140" i="7"/>
  <c r="L193" i="7" s="1"/>
  <c r="M140" i="7"/>
  <c r="J140" i="7"/>
  <c r="J193" i="7" s="1"/>
  <c r="S140" i="7"/>
  <c r="S193" i="7" s="1"/>
  <c r="H140" i="7"/>
  <c r="Q140" i="7"/>
  <c r="Q193" i="7" s="1"/>
  <c r="R140" i="7"/>
  <c r="T140" i="7"/>
  <c r="T193" i="7" s="1"/>
  <c r="U140" i="7"/>
  <c r="U193" i="7" s="1"/>
  <c r="D140" i="7"/>
  <c r="I140" i="7"/>
  <c r="I193" i="7" s="1"/>
  <c r="B86" i="7"/>
  <c r="W86" i="7" s="1"/>
  <c r="V87" i="7"/>
  <c r="R87" i="7"/>
  <c r="I87" i="7"/>
  <c r="H87" i="7"/>
  <c r="P87" i="7"/>
  <c r="J87" i="7"/>
  <c r="K87" i="7"/>
  <c r="F87" i="7"/>
  <c r="W139" i="7"/>
  <c r="N87" i="7"/>
  <c r="T87" i="7"/>
  <c r="D87" i="7"/>
  <c r="S87" i="7"/>
  <c r="Q87" i="7"/>
  <c r="E87" i="7"/>
  <c r="O87" i="7"/>
  <c r="C87" i="7"/>
  <c r="M87" i="7"/>
  <c r="U87" i="7"/>
  <c r="G87" i="7"/>
  <c r="L87" i="7"/>
  <c r="T194" i="7" l="1"/>
  <c r="L194" i="7"/>
  <c r="Q194" i="7"/>
  <c r="H193" i="7"/>
  <c r="F193" i="7"/>
  <c r="D193" i="7"/>
  <c r="D242" i="7"/>
  <c r="I242" i="7"/>
  <c r="C242" i="7"/>
  <c r="N242" i="7"/>
  <c r="O242" i="7"/>
  <c r="W241" i="7"/>
  <c r="B242" i="7"/>
  <c r="G242" i="7"/>
  <c r="E242" i="7"/>
  <c r="K242" i="7"/>
  <c r="T242" i="7"/>
  <c r="Q242" i="7"/>
  <c r="V242" i="7"/>
  <c r="F242" i="7"/>
  <c r="S242" i="7"/>
  <c r="U242" i="7"/>
  <c r="J242" i="7"/>
  <c r="P242" i="7"/>
  <c r="H242" i="7"/>
  <c r="L242" i="7"/>
  <c r="M242" i="7"/>
  <c r="AA190" i="7"/>
  <c r="F243" i="7" s="1"/>
  <c r="AB190" i="7"/>
  <c r="W71" i="8"/>
  <c r="X71" i="8" s="1"/>
  <c r="AA71" i="8" s="1"/>
  <c r="Z71" i="8" s="1"/>
  <c r="B18" i="8"/>
  <c r="Z191" i="7"/>
  <c r="B140" i="7"/>
  <c r="F141" i="7"/>
  <c r="F194" i="7" s="1"/>
  <c r="J141" i="7"/>
  <c r="J194" i="7" s="1"/>
  <c r="R141" i="7"/>
  <c r="R194" i="7" s="1"/>
  <c r="Q141" i="7"/>
  <c r="N141" i="7"/>
  <c r="N194" i="7" s="1"/>
  <c r="G141" i="7"/>
  <c r="G194" i="7" s="1"/>
  <c r="P141" i="7"/>
  <c r="P194" i="7" s="1"/>
  <c r="I141" i="7"/>
  <c r="V141" i="7"/>
  <c r="V194" i="7" s="1"/>
  <c r="L141" i="7"/>
  <c r="U141" i="7"/>
  <c r="U194" i="7" s="1"/>
  <c r="H141" i="7"/>
  <c r="H194" i="7" s="1"/>
  <c r="O141" i="7"/>
  <c r="O194" i="7" s="1"/>
  <c r="D141" i="7"/>
  <c r="M141" i="7"/>
  <c r="M194" i="7" s="1"/>
  <c r="K141" i="7"/>
  <c r="K194" i="7" s="1"/>
  <c r="C141" i="7"/>
  <c r="C194" i="7" s="1"/>
  <c r="E141" i="7"/>
  <c r="E194" i="7" s="1"/>
  <c r="S141" i="7"/>
  <c r="S194" i="7" s="1"/>
  <c r="T141" i="7"/>
  <c r="B87" i="7"/>
  <c r="W87" i="7" s="1"/>
  <c r="L88" i="7"/>
  <c r="O88" i="7"/>
  <c r="T88" i="7"/>
  <c r="N88" i="7"/>
  <c r="F88" i="7"/>
  <c r="H88" i="7"/>
  <c r="M88" i="7"/>
  <c r="C88" i="7"/>
  <c r="S88" i="7"/>
  <c r="D88" i="7"/>
  <c r="P88" i="7"/>
  <c r="V88" i="7"/>
  <c r="U88" i="7"/>
  <c r="W140" i="7"/>
  <c r="Q88" i="7"/>
  <c r="W192" i="7"/>
  <c r="Y192" i="7" s="1"/>
  <c r="J88" i="7"/>
  <c r="R88" i="7"/>
  <c r="G88" i="7"/>
  <c r="E88" i="7"/>
  <c r="K88" i="7"/>
  <c r="I88" i="7"/>
  <c r="O195" i="7" l="1"/>
  <c r="S195" i="7"/>
  <c r="L195" i="7"/>
  <c r="I194" i="7"/>
  <c r="W193" i="7"/>
  <c r="Y193" i="7" s="1"/>
  <c r="D194" i="7"/>
  <c r="O243" i="7"/>
  <c r="M243" i="7"/>
  <c r="R243" i="7"/>
  <c r="D243" i="7"/>
  <c r="P243" i="7"/>
  <c r="W242" i="7"/>
  <c r="S243" i="7"/>
  <c r="I243" i="7"/>
  <c r="B243" i="7"/>
  <c r="G243" i="7"/>
  <c r="K243" i="7"/>
  <c r="U243" i="7"/>
  <c r="E243" i="7"/>
  <c r="J243" i="7"/>
  <c r="L243" i="7"/>
  <c r="H243" i="7"/>
  <c r="N243" i="7"/>
  <c r="T243" i="7"/>
  <c r="C243" i="7"/>
  <c r="Q243" i="7"/>
  <c r="V243" i="7"/>
  <c r="AA191" i="7"/>
  <c r="N244" i="7" s="1"/>
  <c r="AB191" i="7"/>
  <c r="W72" i="8"/>
  <c r="X72" i="8" s="1"/>
  <c r="AA72" i="8" s="1"/>
  <c r="Z72" i="8" s="1"/>
  <c r="B19" i="8"/>
  <c r="Z192" i="7"/>
  <c r="B141" i="7"/>
  <c r="P142" i="7"/>
  <c r="P195" i="7" s="1"/>
  <c r="G142" i="7"/>
  <c r="G195" i="7" s="1"/>
  <c r="J142" i="7"/>
  <c r="J195" i="7" s="1"/>
  <c r="Q142" i="7"/>
  <c r="Q195" i="7" s="1"/>
  <c r="C142" i="7"/>
  <c r="C195" i="7" s="1"/>
  <c r="H142" i="7"/>
  <c r="N142" i="7"/>
  <c r="N195" i="7" s="1"/>
  <c r="O142" i="7"/>
  <c r="K142" i="7"/>
  <c r="K195" i="7" s="1"/>
  <c r="U142" i="7"/>
  <c r="U195" i="7" s="1"/>
  <c r="S142" i="7"/>
  <c r="L142" i="7"/>
  <c r="I142" i="7"/>
  <c r="I195" i="7" s="1"/>
  <c r="E142" i="7"/>
  <c r="E195" i="7" s="1"/>
  <c r="V142" i="7"/>
  <c r="V195" i="7" s="1"/>
  <c r="D142" i="7"/>
  <c r="R142" i="7"/>
  <c r="R195" i="7" s="1"/>
  <c r="M142" i="7"/>
  <c r="M195" i="7" s="1"/>
  <c r="F142" i="7"/>
  <c r="F195" i="7" s="1"/>
  <c r="T142" i="7"/>
  <c r="T195" i="7" s="1"/>
  <c r="B88" i="7"/>
  <c r="W88" i="7" s="1"/>
  <c r="R89" i="7"/>
  <c r="Q89" i="7"/>
  <c r="U89" i="7"/>
  <c r="S89" i="7"/>
  <c r="F89" i="7"/>
  <c r="E89" i="7"/>
  <c r="G89" i="7"/>
  <c r="D89" i="7"/>
  <c r="W141" i="7"/>
  <c r="H89" i="7"/>
  <c r="O89" i="7"/>
  <c r="L89" i="7"/>
  <c r="K89" i="7"/>
  <c r="P89" i="7"/>
  <c r="M89" i="7"/>
  <c r="T89" i="7"/>
  <c r="I89" i="7"/>
  <c r="J89" i="7"/>
  <c r="V89" i="7"/>
  <c r="C89" i="7"/>
  <c r="N89" i="7"/>
  <c r="S196" i="7" l="1"/>
  <c r="P196" i="7"/>
  <c r="N196" i="7"/>
  <c r="H195" i="7"/>
  <c r="D195" i="7"/>
  <c r="B244" i="7"/>
  <c r="E244" i="7"/>
  <c r="S244" i="7"/>
  <c r="J244" i="7"/>
  <c r="G244" i="7"/>
  <c r="U244" i="7"/>
  <c r="W243" i="7"/>
  <c r="T244" i="7"/>
  <c r="V244" i="7"/>
  <c r="K244" i="7"/>
  <c r="P244" i="7"/>
  <c r="L244" i="7"/>
  <c r="M244" i="7"/>
  <c r="R244" i="7"/>
  <c r="C244" i="7"/>
  <c r="Q244" i="7"/>
  <c r="F244" i="7"/>
  <c r="H244" i="7"/>
  <c r="O244" i="7"/>
  <c r="D244" i="7"/>
  <c r="I244" i="7"/>
  <c r="AA192" i="7"/>
  <c r="J245" i="7" s="1"/>
  <c r="AB192" i="7"/>
  <c r="W73" i="8"/>
  <c r="X73" i="8" s="1"/>
  <c r="AA73" i="8" s="1"/>
  <c r="Z73" i="8" s="1"/>
  <c r="B20" i="8"/>
  <c r="Z193" i="7"/>
  <c r="B142" i="7"/>
  <c r="N143" i="7"/>
  <c r="D143" i="7"/>
  <c r="S143" i="7"/>
  <c r="J143" i="7"/>
  <c r="J196" i="7" s="1"/>
  <c r="P143" i="7"/>
  <c r="H143" i="7"/>
  <c r="G143" i="7"/>
  <c r="G196" i="7" s="1"/>
  <c r="F143" i="7"/>
  <c r="F196" i="7" s="1"/>
  <c r="U143" i="7"/>
  <c r="U196" i="7" s="1"/>
  <c r="R143" i="7"/>
  <c r="R196" i="7" s="1"/>
  <c r="E143" i="7"/>
  <c r="E196" i="7" s="1"/>
  <c r="Q143" i="7"/>
  <c r="Q196" i="7" s="1"/>
  <c r="C143" i="7"/>
  <c r="C196" i="7" s="1"/>
  <c r="T143" i="7"/>
  <c r="T196" i="7" s="1"/>
  <c r="L143" i="7"/>
  <c r="L196" i="7" s="1"/>
  <c r="V143" i="7"/>
  <c r="V196" i="7" s="1"/>
  <c r="I143" i="7"/>
  <c r="I196" i="7" s="1"/>
  <c r="M143" i="7"/>
  <c r="M196" i="7" s="1"/>
  <c r="K143" i="7"/>
  <c r="K196" i="7" s="1"/>
  <c r="O143" i="7"/>
  <c r="O196" i="7" s="1"/>
  <c r="B89" i="7"/>
  <c r="W89" i="7" s="1"/>
  <c r="M90" i="7"/>
  <c r="D90" i="7"/>
  <c r="N90" i="7"/>
  <c r="W194" i="7"/>
  <c r="Y194" i="7" s="1"/>
  <c r="I90" i="7"/>
  <c r="L90" i="7"/>
  <c r="E90" i="7"/>
  <c r="Q90" i="7"/>
  <c r="W142" i="7"/>
  <c r="J90" i="7"/>
  <c r="K90" i="7"/>
  <c r="G90" i="7"/>
  <c r="U90" i="7"/>
  <c r="V90" i="7"/>
  <c r="P90" i="7"/>
  <c r="H90" i="7"/>
  <c r="S90" i="7"/>
  <c r="C90" i="7"/>
  <c r="T90" i="7"/>
  <c r="O90" i="7"/>
  <c r="F90" i="7"/>
  <c r="R90" i="7"/>
  <c r="K197" i="7" l="1"/>
  <c r="P197" i="7"/>
  <c r="R197" i="7"/>
  <c r="H196" i="7"/>
  <c r="D196" i="7"/>
  <c r="W244" i="7"/>
  <c r="L245" i="7"/>
  <c r="M245" i="7"/>
  <c r="P245" i="7"/>
  <c r="T245" i="7"/>
  <c r="R245" i="7"/>
  <c r="C245" i="7"/>
  <c r="V245" i="7"/>
  <c r="O245" i="7"/>
  <c r="Q245" i="7"/>
  <c r="F245" i="7"/>
  <c r="G245" i="7"/>
  <c r="S245" i="7"/>
  <c r="H245" i="7"/>
  <c r="I245" i="7"/>
  <c r="N245" i="7"/>
  <c r="B245" i="7"/>
  <c r="D245" i="7"/>
  <c r="K245" i="7"/>
  <c r="U245" i="7"/>
  <c r="E245" i="7"/>
  <c r="AA193" i="7"/>
  <c r="R246" i="7" s="1"/>
  <c r="AB193" i="7"/>
  <c r="W74" i="8"/>
  <c r="X74" i="8" s="1"/>
  <c r="AA74" i="8" s="1"/>
  <c r="Z74" i="8" s="1"/>
  <c r="B21" i="8"/>
  <c r="B143" i="7"/>
  <c r="Z194" i="7"/>
  <c r="W195" i="7"/>
  <c r="Y195" i="7" s="1"/>
  <c r="T144" i="7"/>
  <c r="T197" i="7" s="1"/>
  <c r="Q144" i="7"/>
  <c r="Q197" i="7" s="1"/>
  <c r="L144" i="7"/>
  <c r="L197" i="7" s="1"/>
  <c r="H144" i="7"/>
  <c r="H197" i="7" s="1"/>
  <c r="G144" i="7"/>
  <c r="G197" i="7" s="1"/>
  <c r="R144" i="7"/>
  <c r="O144" i="7"/>
  <c r="O197" i="7" s="1"/>
  <c r="E144" i="7"/>
  <c r="E197" i="7" s="1"/>
  <c r="I144" i="7"/>
  <c r="I197" i="7" s="1"/>
  <c r="F144" i="7"/>
  <c r="F197" i="7" s="1"/>
  <c r="C144" i="7"/>
  <c r="C197" i="7" s="1"/>
  <c r="V144" i="7"/>
  <c r="V197" i="7" s="1"/>
  <c r="J144" i="7"/>
  <c r="J197" i="7" s="1"/>
  <c r="D144" i="7"/>
  <c r="S144" i="7"/>
  <c r="S197" i="7" s="1"/>
  <c r="P144" i="7"/>
  <c r="U144" i="7"/>
  <c r="U197" i="7" s="1"/>
  <c r="K144" i="7"/>
  <c r="N144" i="7"/>
  <c r="N197" i="7" s="1"/>
  <c r="M144" i="7"/>
  <c r="M197" i="7" s="1"/>
  <c r="B90" i="7"/>
  <c r="W90" i="7" s="1"/>
  <c r="T91" i="7"/>
  <c r="P91" i="7"/>
  <c r="K91" i="7"/>
  <c r="I91" i="7"/>
  <c r="M91" i="7"/>
  <c r="F91" i="7"/>
  <c r="O91" i="7"/>
  <c r="W143" i="7"/>
  <c r="H91" i="7"/>
  <c r="G91" i="7"/>
  <c r="L91" i="7"/>
  <c r="D91" i="7"/>
  <c r="R91" i="7"/>
  <c r="S91" i="7"/>
  <c r="U91" i="7"/>
  <c r="E91" i="7"/>
  <c r="N91" i="7"/>
  <c r="C91" i="7"/>
  <c r="V91" i="7"/>
  <c r="J91" i="7"/>
  <c r="Q91" i="7"/>
  <c r="V198" i="7" l="1"/>
  <c r="K198" i="7"/>
  <c r="Q198" i="7"/>
  <c r="R198" i="7"/>
  <c r="D197" i="7"/>
  <c r="O246" i="7"/>
  <c r="I246" i="7"/>
  <c r="C246" i="7"/>
  <c r="N246" i="7"/>
  <c r="D246" i="7"/>
  <c r="W245" i="7"/>
  <c r="P246" i="7"/>
  <c r="U246" i="7"/>
  <c r="J246" i="7"/>
  <c r="B246" i="7"/>
  <c r="G246" i="7"/>
  <c r="E246" i="7"/>
  <c r="K246" i="7"/>
  <c r="T246" i="7"/>
  <c r="Q246" i="7"/>
  <c r="V246" i="7"/>
  <c r="F246" i="7"/>
  <c r="S246" i="7"/>
  <c r="H246" i="7"/>
  <c r="L246" i="7"/>
  <c r="M246" i="7"/>
  <c r="AA194" i="7"/>
  <c r="R247" i="7" s="1"/>
  <c r="AB194" i="7"/>
  <c r="B22" i="8"/>
  <c r="W75" i="8"/>
  <c r="X75" i="8" s="1"/>
  <c r="AA75" i="8" s="1"/>
  <c r="Z75" i="8" s="1"/>
  <c r="B144" i="7"/>
  <c r="Z195" i="7"/>
  <c r="U145" i="7"/>
  <c r="U198" i="7" s="1"/>
  <c r="L145" i="7"/>
  <c r="L198" i="7" s="1"/>
  <c r="V145" i="7"/>
  <c r="I145" i="7"/>
  <c r="I198" i="7" s="1"/>
  <c r="C145" i="7"/>
  <c r="C198" i="7" s="1"/>
  <c r="E145" i="7"/>
  <c r="S145" i="7"/>
  <c r="S198" i="7" s="1"/>
  <c r="D145" i="7"/>
  <c r="G145" i="7"/>
  <c r="G198" i="7" s="1"/>
  <c r="N145" i="7"/>
  <c r="N198" i="7" s="1"/>
  <c r="R145" i="7"/>
  <c r="H145" i="7"/>
  <c r="H198" i="7" s="1"/>
  <c r="Q145" i="7"/>
  <c r="F145" i="7"/>
  <c r="F198" i="7" s="1"/>
  <c r="P145" i="7"/>
  <c r="P198" i="7" s="1"/>
  <c r="J145" i="7"/>
  <c r="J198" i="7" s="1"/>
  <c r="O145" i="7"/>
  <c r="O198" i="7" s="1"/>
  <c r="M145" i="7"/>
  <c r="M198" i="7" s="1"/>
  <c r="K145" i="7"/>
  <c r="T145" i="7"/>
  <c r="T198" i="7" s="1"/>
  <c r="B91" i="7"/>
  <c r="W91" i="7" s="1"/>
  <c r="W144" i="7"/>
  <c r="J92" i="7"/>
  <c r="U92" i="7"/>
  <c r="W196" i="7"/>
  <c r="Y196" i="7" s="1"/>
  <c r="G92" i="7"/>
  <c r="I92" i="7"/>
  <c r="Q92" i="7"/>
  <c r="E92" i="7"/>
  <c r="L92" i="7"/>
  <c r="M92" i="7"/>
  <c r="T92" i="7"/>
  <c r="N92" i="7"/>
  <c r="D92" i="7"/>
  <c r="F92" i="7"/>
  <c r="P92" i="7"/>
  <c r="V92" i="7"/>
  <c r="C92" i="7"/>
  <c r="S92" i="7"/>
  <c r="R92" i="7"/>
  <c r="H92" i="7"/>
  <c r="O92" i="7"/>
  <c r="K92" i="7"/>
  <c r="P199" i="7" l="1"/>
  <c r="K199" i="7"/>
  <c r="E198" i="7"/>
  <c r="F247" i="7"/>
  <c r="W197" i="7"/>
  <c r="Y197" i="7" s="1"/>
  <c r="D198" i="7"/>
  <c r="P247" i="7"/>
  <c r="O247" i="7"/>
  <c r="T247" i="7"/>
  <c r="V247" i="7"/>
  <c r="M247" i="7"/>
  <c r="G247" i="7"/>
  <c r="Q247" i="7"/>
  <c r="D247" i="7"/>
  <c r="N247" i="7"/>
  <c r="W246" i="7"/>
  <c r="B247" i="7"/>
  <c r="H247" i="7"/>
  <c r="E247" i="7"/>
  <c r="S247" i="7"/>
  <c r="C247" i="7"/>
  <c r="J247" i="7"/>
  <c r="I247" i="7"/>
  <c r="U247" i="7"/>
  <c r="L247" i="7"/>
  <c r="K247" i="7"/>
  <c r="AA195" i="7"/>
  <c r="F248" i="7" s="1"/>
  <c r="AB195" i="7"/>
  <c r="W76" i="8"/>
  <c r="X76" i="8" s="1"/>
  <c r="AA76" i="8" s="1"/>
  <c r="Z76" i="8" s="1"/>
  <c r="B23" i="8"/>
  <c r="Z196" i="7"/>
  <c r="B145" i="7"/>
  <c r="O146" i="7"/>
  <c r="O199" i="7" s="1"/>
  <c r="L146" i="7"/>
  <c r="L199" i="7" s="1"/>
  <c r="V146" i="7"/>
  <c r="V199" i="7" s="1"/>
  <c r="N146" i="7"/>
  <c r="N199" i="7" s="1"/>
  <c r="K146" i="7"/>
  <c r="H146" i="7"/>
  <c r="H199" i="7" s="1"/>
  <c r="S146" i="7"/>
  <c r="S199" i="7" s="1"/>
  <c r="M146" i="7"/>
  <c r="M199" i="7" s="1"/>
  <c r="E146" i="7"/>
  <c r="E199" i="7" s="1"/>
  <c r="I146" i="7"/>
  <c r="I199" i="7" s="1"/>
  <c r="J146" i="7"/>
  <c r="J199" i="7" s="1"/>
  <c r="R146" i="7"/>
  <c r="R199" i="7" s="1"/>
  <c r="T146" i="7"/>
  <c r="T199" i="7" s="1"/>
  <c r="Q146" i="7"/>
  <c r="Q199" i="7" s="1"/>
  <c r="G146" i="7"/>
  <c r="G199" i="7" s="1"/>
  <c r="U146" i="7"/>
  <c r="U199" i="7" s="1"/>
  <c r="F146" i="7"/>
  <c r="F199" i="7" s="1"/>
  <c r="C146" i="7"/>
  <c r="C199" i="7" s="1"/>
  <c r="P146" i="7"/>
  <c r="D146" i="7"/>
  <c r="B92" i="7"/>
  <c r="W92" i="7" s="1"/>
  <c r="H93" i="7"/>
  <c r="V93" i="7"/>
  <c r="N93" i="7"/>
  <c r="T93" i="7"/>
  <c r="I93" i="7"/>
  <c r="G93" i="7"/>
  <c r="O93" i="7"/>
  <c r="C93" i="7"/>
  <c r="D93" i="7"/>
  <c r="E93" i="7"/>
  <c r="Q93" i="7"/>
  <c r="U93" i="7"/>
  <c r="J93" i="7"/>
  <c r="K93" i="7"/>
  <c r="S93" i="7"/>
  <c r="F93" i="7"/>
  <c r="L93" i="7"/>
  <c r="R93" i="7"/>
  <c r="W145" i="7"/>
  <c r="P93" i="7"/>
  <c r="M93" i="7"/>
  <c r="L200" i="7" l="1"/>
  <c r="T200" i="7"/>
  <c r="K200" i="7"/>
  <c r="V200" i="7"/>
  <c r="D199" i="7"/>
  <c r="T248" i="7"/>
  <c r="K248" i="7"/>
  <c r="S248" i="7"/>
  <c r="M248" i="7"/>
  <c r="J248" i="7"/>
  <c r="B248" i="7"/>
  <c r="Q248" i="7"/>
  <c r="C248" i="7"/>
  <c r="U248" i="7"/>
  <c r="P248" i="7"/>
  <c r="R248" i="7"/>
  <c r="W247" i="7"/>
  <c r="D248" i="7"/>
  <c r="L248" i="7"/>
  <c r="H248" i="7"/>
  <c r="G248" i="7"/>
  <c r="N248" i="7"/>
  <c r="E248" i="7"/>
  <c r="I248" i="7"/>
  <c r="O248" i="7"/>
  <c r="V248" i="7"/>
  <c r="AA196" i="7"/>
  <c r="R249" i="7" s="1"/>
  <c r="AB196" i="7"/>
  <c r="B24" i="8"/>
  <c r="W77" i="8"/>
  <c r="X77" i="8" s="1"/>
  <c r="AA77" i="8" s="1"/>
  <c r="Z77" i="8" s="1"/>
  <c r="Z197" i="7"/>
  <c r="B146" i="7"/>
  <c r="W198" i="7"/>
  <c r="Y198" i="7" s="1"/>
  <c r="R147" i="7"/>
  <c r="R200" i="7" s="1"/>
  <c r="C147" i="7"/>
  <c r="C200" i="7" s="1"/>
  <c r="G147" i="7"/>
  <c r="G200" i="7" s="1"/>
  <c r="T147" i="7"/>
  <c r="V147" i="7"/>
  <c r="H147" i="7"/>
  <c r="H200" i="7" s="1"/>
  <c r="P147" i="7"/>
  <c r="P200" i="7" s="1"/>
  <c r="F147" i="7"/>
  <c r="F200" i="7" s="1"/>
  <c r="U147" i="7"/>
  <c r="U200" i="7" s="1"/>
  <c r="O147" i="7"/>
  <c r="O200" i="7" s="1"/>
  <c r="I147" i="7"/>
  <c r="I200" i="7" s="1"/>
  <c r="N147" i="7"/>
  <c r="N200" i="7" s="1"/>
  <c r="K147" i="7"/>
  <c r="E147" i="7"/>
  <c r="E200" i="7" s="1"/>
  <c r="M147" i="7"/>
  <c r="M200" i="7" s="1"/>
  <c r="L147" i="7"/>
  <c r="S147" i="7"/>
  <c r="S200" i="7" s="1"/>
  <c r="J147" i="7"/>
  <c r="J200" i="7" s="1"/>
  <c r="Q147" i="7"/>
  <c r="Q200" i="7" s="1"/>
  <c r="D147" i="7"/>
  <c r="D200" i="7" s="1"/>
  <c r="B93" i="7"/>
  <c r="W93" i="7" s="1"/>
  <c r="F94" i="7"/>
  <c r="U94" i="7"/>
  <c r="C94" i="7"/>
  <c r="T94" i="7"/>
  <c r="P94" i="7"/>
  <c r="R94" i="7"/>
  <c r="L94" i="7"/>
  <c r="J94" i="7"/>
  <c r="D94" i="7"/>
  <c r="I94" i="7"/>
  <c r="M94" i="7"/>
  <c r="K94" i="7"/>
  <c r="E94" i="7"/>
  <c r="W146" i="7"/>
  <c r="G94" i="7"/>
  <c r="V94" i="7"/>
  <c r="S94" i="7"/>
  <c r="Q94" i="7"/>
  <c r="O94" i="7"/>
  <c r="N94" i="7"/>
  <c r="H94" i="7"/>
  <c r="F249" i="7" l="1"/>
  <c r="R201" i="7"/>
  <c r="I201" i="7"/>
  <c r="H249" i="7"/>
  <c r="O249" i="7"/>
  <c r="B249" i="7"/>
  <c r="V249" i="7"/>
  <c r="T249" i="7"/>
  <c r="M249" i="7"/>
  <c r="G249" i="7"/>
  <c r="I249" i="7"/>
  <c r="D249" i="7"/>
  <c r="N249" i="7"/>
  <c r="W248" i="7"/>
  <c r="Q249" i="7"/>
  <c r="E249" i="7"/>
  <c r="S249" i="7"/>
  <c r="C249" i="7"/>
  <c r="J249" i="7"/>
  <c r="P249" i="7"/>
  <c r="U249" i="7"/>
  <c r="L249" i="7"/>
  <c r="K249" i="7"/>
  <c r="AA197" i="7"/>
  <c r="R250" i="7" s="1"/>
  <c r="AB197" i="7"/>
  <c r="B25" i="8"/>
  <c r="W78" i="8"/>
  <c r="X78" i="8" s="1"/>
  <c r="AA78" i="8" s="1"/>
  <c r="Z78" i="8" s="1"/>
  <c r="B147" i="7"/>
  <c r="Z198" i="7"/>
  <c r="M148" i="7"/>
  <c r="M201" i="7" s="1"/>
  <c r="D148" i="7"/>
  <c r="P148" i="7"/>
  <c r="P201" i="7" s="1"/>
  <c r="O148" i="7"/>
  <c r="O201" i="7" s="1"/>
  <c r="G148" i="7"/>
  <c r="G201" i="7" s="1"/>
  <c r="U148" i="7"/>
  <c r="U201" i="7" s="1"/>
  <c r="K148" i="7"/>
  <c r="K201" i="7" s="1"/>
  <c r="I148" i="7"/>
  <c r="J148" i="7"/>
  <c r="R148" i="7"/>
  <c r="T148" i="7"/>
  <c r="T201" i="7" s="1"/>
  <c r="E148" i="7"/>
  <c r="E201" i="7" s="1"/>
  <c r="L148" i="7"/>
  <c r="L201" i="7" s="1"/>
  <c r="H148" i="7"/>
  <c r="S148" i="7"/>
  <c r="S201" i="7" s="1"/>
  <c r="N148" i="7"/>
  <c r="N201" i="7" s="1"/>
  <c r="Q148" i="7"/>
  <c r="Q201" i="7" s="1"/>
  <c r="V148" i="7"/>
  <c r="V201" i="7" s="1"/>
  <c r="C148" i="7"/>
  <c r="C201" i="7" s="1"/>
  <c r="F148" i="7"/>
  <c r="F201" i="7" s="1"/>
  <c r="B94" i="7"/>
  <c r="W94" i="7" s="1"/>
  <c r="V95" i="7"/>
  <c r="I95" i="7"/>
  <c r="R95" i="7"/>
  <c r="W200" i="7"/>
  <c r="U95" i="7"/>
  <c r="S95" i="7"/>
  <c r="M95" i="7"/>
  <c r="L95" i="7"/>
  <c r="C95" i="7"/>
  <c r="O95" i="7"/>
  <c r="Q95" i="7"/>
  <c r="K95" i="7"/>
  <c r="J95" i="7"/>
  <c r="T95" i="7"/>
  <c r="H95" i="7"/>
  <c r="N95" i="7"/>
  <c r="W199" i="7"/>
  <c r="Y199" i="7" s="1"/>
  <c r="G95" i="7"/>
  <c r="E95" i="7"/>
  <c r="D95" i="7"/>
  <c r="P95" i="7"/>
  <c r="W147" i="7"/>
  <c r="F95" i="7"/>
  <c r="F250" i="7" l="1"/>
  <c r="P202" i="7"/>
  <c r="U202" i="7"/>
  <c r="O202" i="7"/>
  <c r="S202" i="7"/>
  <c r="J201" i="7"/>
  <c r="H201" i="7"/>
  <c r="Y200" i="7"/>
  <c r="D201" i="7"/>
  <c r="L250" i="7"/>
  <c r="O250" i="7"/>
  <c r="H250" i="7"/>
  <c r="U250" i="7"/>
  <c r="N250" i="7"/>
  <c r="W249" i="7"/>
  <c r="D250" i="7"/>
  <c r="G250" i="7"/>
  <c r="I250" i="7"/>
  <c r="V250" i="7"/>
  <c r="B250" i="7"/>
  <c r="E250" i="7"/>
  <c r="Q250" i="7"/>
  <c r="S250" i="7"/>
  <c r="C250" i="7"/>
  <c r="J250" i="7"/>
  <c r="M250" i="7"/>
  <c r="T250" i="7"/>
  <c r="P250" i="7"/>
  <c r="K250" i="7"/>
  <c r="AA198" i="7"/>
  <c r="J251" i="7" s="1"/>
  <c r="AB198" i="7"/>
  <c r="W79" i="8"/>
  <c r="X79" i="8" s="1"/>
  <c r="AA79" i="8" s="1"/>
  <c r="Z79" i="8" s="1"/>
  <c r="B26" i="8"/>
  <c r="Z199" i="7"/>
  <c r="B148" i="7"/>
  <c r="G149" i="7"/>
  <c r="G202" i="7" s="1"/>
  <c r="T149" i="7"/>
  <c r="T202" i="7" s="1"/>
  <c r="O149" i="7"/>
  <c r="C149" i="7"/>
  <c r="C202" i="7" s="1"/>
  <c r="M149" i="7"/>
  <c r="M202" i="7" s="1"/>
  <c r="R149" i="7"/>
  <c r="R202" i="7" s="1"/>
  <c r="P149" i="7"/>
  <c r="E149" i="7"/>
  <c r="E202" i="7" s="1"/>
  <c r="H149" i="7"/>
  <c r="H202" i="7" s="1"/>
  <c r="J149" i="7"/>
  <c r="J202" i="7" s="1"/>
  <c r="Q149" i="7"/>
  <c r="Q202" i="7" s="1"/>
  <c r="D149" i="7"/>
  <c r="D202" i="7" s="1"/>
  <c r="N149" i="7"/>
  <c r="N202" i="7" s="1"/>
  <c r="K149" i="7"/>
  <c r="K202" i="7" s="1"/>
  <c r="U149" i="7"/>
  <c r="V149" i="7"/>
  <c r="V202" i="7" s="1"/>
  <c r="F149" i="7"/>
  <c r="F202" i="7" s="1"/>
  <c r="L149" i="7"/>
  <c r="L202" i="7" s="1"/>
  <c r="S149" i="7"/>
  <c r="I149" i="7"/>
  <c r="I202" i="7" s="1"/>
  <c r="F251" i="7"/>
  <c r="B95" i="7"/>
  <c r="W95" i="7" s="1"/>
  <c r="F96" i="7"/>
  <c r="P96" i="7"/>
  <c r="T96" i="7"/>
  <c r="O96" i="7"/>
  <c r="S96" i="7"/>
  <c r="R96" i="7"/>
  <c r="G96" i="7"/>
  <c r="H96" i="7"/>
  <c r="Q96" i="7"/>
  <c r="W148" i="7"/>
  <c r="M96" i="7"/>
  <c r="E96" i="7"/>
  <c r="N96" i="7"/>
  <c r="K96" i="7"/>
  <c r="L96" i="7"/>
  <c r="D96" i="7"/>
  <c r="J96" i="7"/>
  <c r="C96" i="7"/>
  <c r="U96" i="7"/>
  <c r="I96" i="7"/>
  <c r="V96" i="7"/>
  <c r="M203" i="7" l="1"/>
  <c r="S203" i="7"/>
  <c r="P251" i="7"/>
  <c r="O251" i="7"/>
  <c r="M251" i="7"/>
  <c r="B251" i="7"/>
  <c r="T251" i="7"/>
  <c r="V251" i="7"/>
  <c r="G251" i="7"/>
  <c r="Q251" i="7"/>
  <c r="D251" i="7"/>
  <c r="N251" i="7"/>
  <c r="W250" i="7"/>
  <c r="H251" i="7"/>
  <c r="U251" i="7"/>
  <c r="L251" i="7"/>
  <c r="K251" i="7"/>
  <c r="R251" i="7"/>
  <c r="I251" i="7"/>
  <c r="E251" i="7"/>
  <c r="S251" i="7"/>
  <c r="C251" i="7"/>
  <c r="AA199" i="7"/>
  <c r="N252" i="7" s="1"/>
  <c r="AB199" i="7"/>
  <c r="B27" i="8"/>
  <c r="W80" i="8"/>
  <c r="X80" i="8" s="1"/>
  <c r="AA80" i="8" s="1"/>
  <c r="Z80" i="8" s="1"/>
  <c r="Z200" i="7"/>
  <c r="B149" i="7"/>
  <c r="L150" i="7"/>
  <c r="L203" i="7" s="1"/>
  <c r="N150" i="7"/>
  <c r="N203" i="7" s="1"/>
  <c r="V150" i="7"/>
  <c r="V203" i="7" s="1"/>
  <c r="R150" i="7"/>
  <c r="R203" i="7" s="1"/>
  <c r="C150" i="7"/>
  <c r="C203" i="7" s="1"/>
  <c r="D150" i="7"/>
  <c r="D203" i="7" s="1"/>
  <c r="K150" i="7"/>
  <c r="K203" i="7" s="1"/>
  <c r="E150" i="7"/>
  <c r="E203" i="7" s="1"/>
  <c r="J150" i="7"/>
  <c r="J203" i="7" s="1"/>
  <c r="M150" i="7"/>
  <c r="U150" i="7"/>
  <c r="U203" i="7" s="1"/>
  <c r="H150" i="7"/>
  <c r="H203" i="7" s="1"/>
  <c r="O150" i="7"/>
  <c r="O203" i="7" s="1"/>
  <c r="P150" i="7"/>
  <c r="P203" i="7" s="1"/>
  <c r="I150" i="7"/>
  <c r="I203" i="7" s="1"/>
  <c r="Q150" i="7"/>
  <c r="Q203" i="7" s="1"/>
  <c r="G150" i="7"/>
  <c r="G203" i="7" s="1"/>
  <c r="S150" i="7"/>
  <c r="T150" i="7"/>
  <c r="T203" i="7" s="1"/>
  <c r="F150" i="7"/>
  <c r="F203" i="7" s="1"/>
  <c r="B96" i="7"/>
  <c r="W96" i="7" s="1"/>
  <c r="V97" i="7"/>
  <c r="W202" i="7"/>
  <c r="J97" i="7"/>
  <c r="E97" i="7"/>
  <c r="R97" i="7"/>
  <c r="P97" i="7"/>
  <c r="C97" i="7"/>
  <c r="N97" i="7"/>
  <c r="G97" i="7"/>
  <c r="T97" i="7"/>
  <c r="U97" i="7"/>
  <c r="L97" i="7"/>
  <c r="K97" i="7"/>
  <c r="H97" i="7"/>
  <c r="O97" i="7"/>
  <c r="I97" i="7"/>
  <c r="W149" i="7"/>
  <c r="D97" i="7"/>
  <c r="W201" i="7"/>
  <c r="Y201" i="7" s="1"/>
  <c r="M97" i="7"/>
  <c r="Q97" i="7"/>
  <c r="S97" i="7"/>
  <c r="F97" i="7"/>
  <c r="K204" i="7" l="1"/>
  <c r="R204" i="7"/>
  <c r="S204" i="7"/>
  <c r="T204" i="7"/>
  <c r="N204" i="7"/>
  <c r="Y202" i="7"/>
  <c r="D252" i="7"/>
  <c r="S252" i="7"/>
  <c r="K252" i="7"/>
  <c r="M252" i="7"/>
  <c r="J252" i="7"/>
  <c r="B252" i="7"/>
  <c r="Q252" i="7"/>
  <c r="C252" i="7"/>
  <c r="E252" i="7"/>
  <c r="P252" i="7"/>
  <c r="R252" i="7"/>
  <c r="W251" i="7"/>
  <c r="U252" i="7"/>
  <c r="I252" i="7"/>
  <c r="O252" i="7"/>
  <c r="V252" i="7"/>
  <c r="F252" i="7"/>
  <c r="T252" i="7"/>
  <c r="L252" i="7"/>
  <c r="H252" i="7"/>
  <c r="G252" i="7"/>
  <c r="AA200" i="7"/>
  <c r="J253" i="7" s="1"/>
  <c r="AB200" i="7"/>
  <c r="B28" i="8"/>
  <c r="W81" i="8"/>
  <c r="X81" i="8" s="1"/>
  <c r="AA81" i="8" s="1"/>
  <c r="Z81" i="8" s="1"/>
  <c r="B150" i="7"/>
  <c r="Z201" i="7"/>
  <c r="S151" i="7"/>
  <c r="D151" i="7"/>
  <c r="C151" i="7"/>
  <c r="C204" i="7" s="1"/>
  <c r="R151" i="7"/>
  <c r="J151" i="7"/>
  <c r="J204" i="7" s="1"/>
  <c r="V151" i="7"/>
  <c r="V204" i="7" s="1"/>
  <c r="W203" i="7"/>
  <c r="K151" i="7"/>
  <c r="G151" i="7"/>
  <c r="G204" i="7" s="1"/>
  <c r="F151" i="7"/>
  <c r="F204" i="7" s="1"/>
  <c r="Q151" i="7"/>
  <c r="Q204" i="7" s="1"/>
  <c r="P151" i="7"/>
  <c r="P204" i="7" s="1"/>
  <c r="E151" i="7"/>
  <c r="E204" i="7" s="1"/>
  <c r="M151" i="7"/>
  <c r="M204" i="7" s="1"/>
  <c r="O151" i="7"/>
  <c r="O204" i="7" s="1"/>
  <c r="U151" i="7"/>
  <c r="U204" i="7" s="1"/>
  <c r="I151" i="7"/>
  <c r="I204" i="7" s="1"/>
  <c r="H151" i="7"/>
  <c r="H204" i="7" s="1"/>
  <c r="L151" i="7"/>
  <c r="L204" i="7" s="1"/>
  <c r="T151" i="7"/>
  <c r="N151" i="7"/>
  <c r="B97" i="7"/>
  <c r="W97" i="7" s="1"/>
  <c r="M98" i="7"/>
  <c r="O98" i="7"/>
  <c r="U98" i="7"/>
  <c r="P98" i="7"/>
  <c r="Q98" i="7"/>
  <c r="D98" i="7"/>
  <c r="I98" i="7"/>
  <c r="L98" i="7"/>
  <c r="N98" i="7"/>
  <c r="C98" i="7"/>
  <c r="S98" i="7"/>
  <c r="K98" i="7"/>
  <c r="G98" i="7"/>
  <c r="J98" i="7"/>
  <c r="F98" i="7"/>
  <c r="H98" i="7"/>
  <c r="T98" i="7"/>
  <c r="W150" i="7"/>
  <c r="R98" i="7"/>
  <c r="E98" i="7"/>
  <c r="V98" i="7"/>
  <c r="M205" i="7" l="1"/>
  <c r="L205" i="7"/>
  <c r="U205" i="7"/>
  <c r="T205" i="7"/>
  <c r="O205" i="7"/>
  <c r="D204" i="7"/>
  <c r="Y203" i="7"/>
  <c r="L253" i="7"/>
  <c r="E253" i="7"/>
  <c r="T253" i="7"/>
  <c r="G253" i="7"/>
  <c r="M253" i="7"/>
  <c r="V253" i="7"/>
  <c r="W252" i="7"/>
  <c r="S253" i="7"/>
  <c r="U253" i="7"/>
  <c r="N253" i="7"/>
  <c r="O253" i="7"/>
  <c r="H253" i="7"/>
  <c r="K253" i="7"/>
  <c r="F253" i="7"/>
  <c r="D253" i="7"/>
  <c r="R253" i="7"/>
  <c r="B253" i="7"/>
  <c r="I253" i="7"/>
  <c r="Q253" i="7"/>
  <c r="P253" i="7"/>
  <c r="C253" i="7"/>
  <c r="AA201" i="7"/>
  <c r="R254" i="7" s="1"/>
  <c r="AB201" i="7"/>
  <c r="B29" i="8"/>
  <c r="W82" i="8"/>
  <c r="X82" i="8" s="1"/>
  <c r="AA82" i="8" s="1"/>
  <c r="Z82" i="8" s="1"/>
  <c r="Z202" i="7"/>
  <c r="B151" i="7"/>
  <c r="V152" i="7"/>
  <c r="V205" i="7" s="1"/>
  <c r="G152" i="7"/>
  <c r="G205" i="7" s="1"/>
  <c r="M152" i="7"/>
  <c r="L152" i="7"/>
  <c r="P152" i="7"/>
  <c r="P205" i="7" s="1"/>
  <c r="E152" i="7"/>
  <c r="E205" i="7" s="1"/>
  <c r="K152" i="7"/>
  <c r="K205" i="7" s="1"/>
  <c r="O152" i="7"/>
  <c r="R152" i="7"/>
  <c r="R205" i="7" s="1"/>
  <c r="S152" i="7"/>
  <c r="S205" i="7" s="1"/>
  <c r="U152" i="7"/>
  <c r="H152" i="7"/>
  <c r="J152" i="7"/>
  <c r="J205" i="7" s="1"/>
  <c r="C152" i="7"/>
  <c r="C205" i="7" s="1"/>
  <c r="D152" i="7"/>
  <c r="D205" i="7" s="1"/>
  <c r="T152" i="7"/>
  <c r="F152" i="7"/>
  <c r="F205" i="7" s="1"/>
  <c r="N152" i="7"/>
  <c r="N205" i="7" s="1"/>
  <c r="I152" i="7"/>
  <c r="Q152" i="7"/>
  <c r="Q205" i="7" s="1"/>
  <c r="B98" i="7"/>
  <c r="W98" i="7" s="1"/>
  <c r="H99" i="7"/>
  <c r="S99" i="7"/>
  <c r="I99" i="7"/>
  <c r="O99" i="7"/>
  <c r="R99" i="7"/>
  <c r="T99" i="7"/>
  <c r="K99" i="7"/>
  <c r="W151" i="7"/>
  <c r="L99" i="7"/>
  <c r="P99" i="7"/>
  <c r="U99" i="7"/>
  <c r="V99" i="7"/>
  <c r="E99" i="7"/>
  <c r="J99" i="7"/>
  <c r="G99" i="7"/>
  <c r="N99" i="7"/>
  <c r="Q99" i="7"/>
  <c r="F99" i="7"/>
  <c r="C99" i="7"/>
  <c r="D99" i="7"/>
  <c r="M99" i="7"/>
  <c r="N206" i="7" l="1"/>
  <c r="U206" i="7"/>
  <c r="T206" i="7"/>
  <c r="I205" i="7"/>
  <c r="H205" i="7"/>
  <c r="C254" i="7"/>
  <c r="B254" i="7"/>
  <c r="K254" i="7"/>
  <c r="V254" i="7"/>
  <c r="O254" i="7"/>
  <c r="F254" i="7"/>
  <c r="I254" i="7"/>
  <c r="W253" i="7"/>
  <c r="D254" i="7"/>
  <c r="M254" i="7"/>
  <c r="N254" i="7"/>
  <c r="L254" i="7"/>
  <c r="U254" i="7"/>
  <c r="T254" i="7"/>
  <c r="H254" i="7"/>
  <c r="G254" i="7"/>
  <c r="J254" i="7"/>
  <c r="P254" i="7"/>
  <c r="E254" i="7"/>
  <c r="S254" i="7"/>
  <c r="Q254" i="7"/>
  <c r="AA202" i="7"/>
  <c r="H255" i="7" s="1"/>
  <c r="AB202" i="7"/>
  <c r="W83" i="8"/>
  <c r="X83" i="8" s="1"/>
  <c r="AA83" i="8" s="1"/>
  <c r="Z83" i="8" s="1"/>
  <c r="B30" i="8"/>
  <c r="B152" i="7"/>
  <c r="Z203" i="7"/>
  <c r="D153" i="7"/>
  <c r="D206" i="7" s="1"/>
  <c r="K153" i="7"/>
  <c r="K206" i="7" s="1"/>
  <c r="R153" i="7"/>
  <c r="R206" i="7" s="1"/>
  <c r="I153" i="7"/>
  <c r="H153" i="7"/>
  <c r="H206" i="7" s="1"/>
  <c r="Q153" i="7"/>
  <c r="Q206" i="7" s="1"/>
  <c r="E153" i="7"/>
  <c r="E206" i="7" s="1"/>
  <c r="M153" i="7"/>
  <c r="M206" i="7" s="1"/>
  <c r="T153" i="7"/>
  <c r="O153" i="7"/>
  <c r="O206" i="7" s="1"/>
  <c r="S153" i="7"/>
  <c r="S206" i="7" s="1"/>
  <c r="C153" i="7"/>
  <c r="C206" i="7" s="1"/>
  <c r="G153" i="7"/>
  <c r="G206" i="7" s="1"/>
  <c r="U153" i="7"/>
  <c r="L153" i="7"/>
  <c r="L206" i="7" s="1"/>
  <c r="F153" i="7"/>
  <c r="F206" i="7" s="1"/>
  <c r="N153" i="7"/>
  <c r="J153" i="7"/>
  <c r="J206" i="7" s="1"/>
  <c r="V153" i="7"/>
  <c r="V206" i="7" s="1"/>
  <c r="P153" i="7"/>
  <c r="P206" i="7" s="1"/>
  <c r="B99" i="7"/>
  <c r="W99" i="7" s="1"/>
  <c r="D100" i="7"/>
  <c r="Q100" i="7"/>
  <c r="W204" i="7"/>
  <c r="Y204" i="7" s="1"/>
  <c r="V100" i="7"/>
  <c r="T100" i="7"/>
  <c r="S100" i="7"/>
  <c r="F100" i="7"/>
  <c r="E100" i="7"/>
  <c r="L100" i="7"/>
  <c r="K100" i="7"/>
  <c r="I100" i="7"/>
  <c r="C100" i="7"/>
  <c r="J100" i="7"/>
  <c r="P100" i="7"/>
  <c r="O100" i="7"/>
  <c r="M100" i="7"/>
  <c r="W152" i="7"/>
  <c r="N100" i="7"/>
  <c r="G100" i="7"/>
  <c r="U100" i="7"/>
  <c r="R100" i="7"/>
  <c r="H100" i="7"/>
  <c r="V207" i="7" l="1"/>
  <c r="F255" i="7"/>
  <c r="L207" i="7"/>
  <c r="U207" i="7"/>
  <c r="K207" i="7"/>
  <c r="I206" i="7"/>
  <c r="L255" i="7"/>
  <c r="I255" i="7"/>
  <c r="U255" i="7"/>
  <c r="W254" i="7"/>
  <c r="K255" i="7"/>
  <c r="M255" i="7"/>
  <c r="O255" i="7"/>
  <c r="E255" i="7"/>
  <c r="R255" i="7"/>
  <c r="C255" i="7"/>
  <c r="B255" i="7"/>
  <c r="T255" i="7"/>
  <c r="S255" i="7"/>
  <c r="N255" i="7"/>
  <c r="Q255" i="7"/>
  <c r="J255" i="7"/>
  <c r="P255" i="7"/>
  <c r="G255" i="7"/>
  <c r="V255" i="7"/>
  <c r="D255" i="7"/>
  <c r="AA203" i="7"/>
  <c r="Q256" i="7" s="1"/>
  <c r="AB203" i="7"/>
  <c r="W84" i="8"/>
  <c r="X84" i="8" s="1"/>
  <c r="AA84" i="8" s="1"/>
  <c r="Z84" i="8" s="1"/>
  <c r="B31" i="8"/>
  <c r="Z204" i="7"/>
  <c r="B153" i="7"/>
  <c r="W205" i="7"/>
  <c r="Y205" i="7" s="1"/>
  <c r="H154" i="7"/>
  <c r="H207" i="7" s="1"/>
  <c r="N154" i="7"/>
  <c r="N207" i="7" s="1"/>
  <c r="L154" i="7"/>
  <c r="O154" i="7"/>
  <c r="O207" i="7" s="1"/>
  <c r="R154" i="7"/>
  <c r="R207" i="7" s="1"/>
  <c r="G154" i="7"/>
  <c r="G207" i="7" s="1"/>
  <c r="C154" i="7"/>
  <c r="C207" i="7" s="1"/>
  <c r="K154" i="7"/>
  <c r="E154" i="7"/>
  <c r="E207" i="7" s="1"/>
  <c r="S154" i="7"/>
  <c r="S207" i="7" s="1"/>
  <c r="V154" i="7"/>
  <c r="Q154" i="7"/>
  <c r="Q207" i="7" s="1"/>
  <c r="U154" i="7"/>
  <c r="I154" i="7"/>
  <c r="I207" i="7" s="1"/>
  <c r="F154" i="7"/>
  <c r="F207" i="7" s="1"/>
  <c r="T154" i="7"/>
  <c r="T207" i="7" s="1"/>
  <c r="D154" i="7"/>
  <c r="J154" i="7"/>
  <c r="J207" i="7" s="1"/>
  <c r="M154" i="7"/>
  <c r="M207" i="7" s="1"/>
  <c r="P154" i="7"/>
  <c r="P207" i="7" s="1"/>
  <c r="B100" i="7"/>
  <c r="W100" i="7" s="1"/>
  <c r="G101" i="7"/>
  <c r="J101" i="7"/>
  <c r="L101" i="7"/>
  <c r="T101" i="7"/>
  <c r="Q101" i="7"/>
  <c r="U101" i="7"/>
  <c r="P101" i="7"/>
  <c r="W153" i="7"/>
  <c r="K101" i="7"/>
  <c r="S101" i="7"/>
  <c r="R101" i="7"/>
  <c r="O101" i="7"/>
  <c r="I101" i="7"/>
  <c r="F101" i="7"/>
  <c r="H101" i="7"/>
  <c r="N101" i="7"/>
  <c r="M101" i="7"/>
  <c r="C101" i="7"/>
  <c r="E101" i="7"/>
  <c r="V101" i="7"/>
  <c r="D101" i="7"/>
  <c r="V208" i="7" l="1"/>
  <c r="O208" i="7"/>
  <c r="L208" i="7"/>
  <c r="U208" i="7"/>
  <c r="D207" i="7"/>
  <c r="J256" i="7"/>
  <c r="S256" i="7"/>
  <c r="T256" i="7"/>
  <c r="M256" i="7"/>
  <c r="G256" i="7"/>
  <c r="C256" i="7"/>
  <c r="V256" i="7"/>
  <c r="I256" i="7"/>
  <c r="B256" i="7"/>
  <c r="D256" i="7"/>
  <c r="F256" i="7"/>
  <c r="W255" i="7"/>
  <c r="P256" i="7"/>
  <c r="K256" i="7"/>
  <c r="R256" i="7"/>
  <c r="U256" i="7"/>
  <c r="E256" i="7"/>
  <c r="L256" i="7"/>
  <c r="H256" i="7"/>
  <c r="O256" i="7"/>
  <c r="N256" i="7"/>
  <c r="AA204" i="7"/>
  <c r="M257" i="7" s="1"/>
  <c r="AB204" i="7"/>
  <c r="W85" i="8"/>
  <c r="X85" i="8" s="1"/>
  <c r="AA85" i="8" s="1"/>
  <c r="Z85" i="8" s="1"/>
  <c r="B32" i="8"/>
  <c r="Z205" i="7"/>
  <c r="B154" i="7"/>
  <c r="D155" i="7"/>
  <c r="D208" i="7" s="1"/>
  <c r="U155" i="7"/>
  <c r="C155" i="7"/>
  <c r="C208" i="7" s="1"/>
  <c r="F155" i="7"/>
  <c r="F208" i="7" s="1"/>
  <c r="G155" i="7"/>
  <c r="G208" i="7" s="1"/>
  <c r="P155" i="7"/>
  <c r="P208" i="7" s="1"/>
  <c r="E155" i="7"/>
  <c r="E208" i="7" s="1"/>
  <c r="N155" i="7"/>
  <c r="N208" i="7" s="1"/>
  <c r="O155" i="7"/>
  <c r="S155" i="7"/>
  <c r="S208" i="7" s="1"/>
  <c r="Q155" i="7"/>
  <c r="Q208" i="7" s="1"/>
  <c r="L155" i="7"/>
  <c r="V155" i="7"/>
  <c r="M155" i="7"/>
  <c r="M208" i="7" s="1"/>
  <c r="H155" i="7"/>
  <c r="H208" i="7" s="1"/>
  <c r="I155" i="7"/>
  <c r="I208" i="7" s="1"/>
  <c r="R155" i="7"/>
  <c r="R208" i="7" s="1"/>
  <c r="K155" i="7"/>
  <c r="K208" i="7" s="1"/>
  <c r="T155" i="7"/>
  <c r="T208" i="7" s="1"/>
  <c r="J155" i="7"/>
  <c r="J208" i="7" s="1"/>
  <c r="B101" i="7"/>
  <c r="W101" i="7" s="1"/>
  <c r="E102" i="7"/>
  <c r="S102" i="7"/>
  <c r="C102" i="7"/>
  <c r="F102" i="7"/>
  <c r="W206" i="7"/>
  <c r="Y206" i="7" s="1"/>
  <c r="K102" i="7"/>
  <c r="P102" i="7"/>
  <c r="J102" i="7"/>
  <c r="V102" i="7"/>
  <c r="H102" i="7"/>
  <c r="L102" i="7"/>
  <c r="D102" i="7"/>
  <c r="W154" i="7"/>
  <c r="N102" i="7"/>
  <c r="R102" i="7"/>
  <c r="T102" i="7"/>
  <c r="M102" i="7"/>
  <c r="I102" i="7"/>
  <c r="O102" i="7"/>
  <c r="U102" i="7"/>
  <c r="Q102" i="7"/>
  <c r="G102" i="7"/>
  <c r="U209" i="7" l="1"/>
  <c r="P209" i="7"/>
  <c r="Q257" i="7"/>
  <c r="B257" i="7"/>
  <c r="T257" i="7"/>
  <c r="G257" i="7"/>
  <c r="V257" i="7"/>
  <c r="D257" i="7"/>
  <c r="N257" i="7"/>
  <c r="H257" i="7"/>
  <c r="K257" i="7"/>
  <c r="I257" i="7"/>
  <c r="F257" i="7"/>
  <c r="W256" i="7"/>
  <c r="L257" i="7"/>
  <c r="S257" i="7"/>
  <c r="R257" i="7"/>
  <c r="U257" i="7"/>
  <c r="E257" i="7"/>
  <c r="O257" i="7"/>
  <c r="P257" i="7"/>
  <c r="C257" i="7"/>
  <c r="J257" i="7"/>
  <c r="AA205" i="7"/>
  <c r="E258" i="7" s="1"/>
  <c r="AB205" i="7"/>
  <c r="B33" i="8"/>
  <c r="W86" i="8"/>
  <c r="X86" i="8" s="1"/>
  <c r="AA86" i="8" s="1"/>
  <c r="Z86" i="8" s="1"/>
  <c r="Z206" i="7"/>
  <c r="B155" i="7"/>
  <c r="C156" i="7"/>
  <c r="C209" i="7" s="1"/>
  <c r="E156" i="7"/>
  <c r="E209" i="7" s="1"/>
  <c r="Q156" i="7"/>
  <c r="Q209" i="7" s="1"/>
  <c r="M156" i="7"/>
  <c r="M209" i="7" s="1"/>
  <c r="P156" i="7"/>
  <c r="D156" i="7"/>
  <c r="D209" i="7" s="1"/>
  <c r="S156" i="7"/>
  <c r="S209" i="7" s="1"/>
  <c r="L156" i="7"/>
  <c r="L209" i="7" s="1"/>
  <c r="O156" i="7"/>
  <c r="O209" i="7" s="1"/>
  <c r="R156" i="7"/>
  <c r="R209" i="7" s="1"/>
  <c r="V156" i="7"/>
  <c r="V209" i="7" s="1"/>
  <c r="G156" i="7"/>
  <c r="G209" i="7" s="1"/>
  <c r="U156" i="7"/>
  <c r="I156" i="7"/>
  <c r="I209" i="7" s="1"/>
  <c r="T156" i="7"/>
  <c r="T209" i="7" s="1"/>
  <c r="N156" i="7"/>
  <c r="N209" i="7" s="1"/>
  <c r="H156" i="7"/>
  <c r="H209" i="7" s="1"/>
  <c r="J156" i="7"/>
  <c r="J209" i="7" s="1"/>
  <c r="K156" i="7"/>
  <c r="K209" i="7" s="1"/>
  <c r="F156" i="7"/>
  <c r="F209" i="7" s="1"/>
  <c r="B102" i="7"/>
  <c r="W102" i="7" s="1"/>
  <c r="G103" i="7"/>
  <c r="M103" i="7"/>
  <c r="U103" i="7"/>
  <c r="N103" i="7"/>
  <c r="D103" i="7"/>
  <c r="H103" i="7"/>
  <c r="K103" i="7"/>
  <c r="C103" i="7"/>
  <c r="Q103" i="7"/>
  <c r="R103" i="7"/>
  <c r="P103" i="7"/>
  <c r="F103" i="7"/>
  <c r="T103" i="7"/>
  <c r="J103" i="7"/>
  <c r="W155" i="7"/>
  <c r="E103" i="7"/>
  <c r="O103" i="7"/>
  <c r="I103" i="7"/>
  <c r="W207" i="7"/>
  <c r="Y207" i="7" s="1"/>
  <c r="L103" i="7"/>
  <c r="V103" i="7"/>
  <c r="S103" i="7"/>
  <c r="V210" i="7" l="1"/>
  <c r="O210" i="7"/>
  <c r="K210" i="7"/>
  <c r="N210" i="7"/>
  <c r="B258" i="7"/>
  <c r="O258" i="7"/>
  <c r="F258" i="7"/>
  <c r="S258" i="7"/>
  <c r="T258" i="7"/>
  <c r="Q258" i="7"/>
  <c r="K258" i="7"/>
  <c r="V258" i="7"/>
  <c r="I258" i="7"/>
  <c r="H258" i="7"/>
  <c r="N258" i="7"/>
  <c r="W257" i="7"/>
  <c r="D258" i="7"/>
  <c r="L258" i="7"/>
  <c r="G258" i="7"/>
  <c r="J258" i="7"/>
  <c r="M258" i="7"/>
  <c r="P258" i="7"/>
  <c r="C258" i="7"/>
  <c r="R258" i="7"/>
  <c r="U258" i="7"/>
  <c r="AA206" i="7"/>
  <c r="M259" i="7" s="1"/>
  <c r="AB206" i="7"/>
  <c r="B34" i="8"/>
  <c r="W87" i="8"/>
  <c r="X87" i="8" s="1"/>
  <c r="AA87" i="8" s="1"/>
  <c r="Z87" i="8" s="1"/>
  <c r="Z207" i="7"/>
  <c r="B156" i="7"/>
  <c r="V157" i="7"/>
  <c r="O157" i="7"/>
  <c r="E157" i="7"/>
  <c r="E210" i="7" s="1"/>
  <c r="D157" i="7"/>
  <c r="S157" i="7"/>
  <c r="S210" i="7" s="1"/>
  <c r="L157" i="7"/>
  <c r="L210" i="7" s="1"/>
  <c r="I157" i="7"/>
  <c r="I210" i="7" s="1"/>
  <c r="T157" i="7"/>
  <c r="T210" i="7" s="1"/>
  <c r="P157" i="7"/>
  <c r="P210" i="7" s="1"/>
  <c r="Q157" i="7"/>
  <c r="Q210" i="7" s="1"/>
  <c r="M157" i="7"/>
  <c r="M210" i="7" s="1"/>
  <c r="J157" i="7"/>
  <c r="J210" i="7" s="1"/>
  <c r="F157" i="7"/>
  <c r="F210" i="7" s="1"/>
  <c r="R157" i="7"/>
  <c r="R210" i="7" s="1"/>
  <c r="U157" i="7"/>
  <c r="U210" i="7" s="1"/>
  <c r="G157" i="7"/>
  <c r="G210" i="7" s="1"/>
  <c r="K157" i="7"/>
  <c r="C157" i="7"/>
  <c r="C210" i="7" s="1"/>
  <c r="H157" i="7"/>
  <c r="H210" i="7" s="1"/>
  <c r="N157" i="7"/>
  <c r="B103" i="7"/>
  <c r="W103" i="7" s="1"/>
  <c r="S104" i="7"/>
  <c r="I104" i="7"/>
  <c r="R104" i="7"/>
  <c r="W156" i="7"/>
  <c r="D104" i="7"/>
  <c r="W208" i="7"/>
  <c r="Y208" i="7" s="1"/>
  <c r="F104" i="7"/>
  <c r="H104" i="7"/>
  <c r="G104" i="7"/>
  <c r="T104" i="7"/>
  <c r="K104" i="7"/>
  <c r="M104" i="7"/>
  <c r="L104" i="7"/>
  <c r="O104" i="7"/>
  <c r="E104" i="7"/>
  <c r="J104" i="7"/>
  <c r="Q104" i="7"/>
  <c r="C104" i="7"/>
  <c r="N104" i="7"/>
  <c r="U104" i="7"/>
  <c r="V104" i="7"/>
  <c r="P104" i="7"/>
  <c r="L211" i="7" l="1"/>
  <c r="M211" i="7"/>
  <c r="T211" i="7"/>
  <c r="K211" i="7"/>
  <c r="D210" i="7"/>
  <c r="D259" i="7"/>
  <c r="N259" i="7"/>
  <c r="O259" i="7"/>
  <c r="P259" i="7"/>
  <c r="K259" i="7"/>
  <c r="Q259" i="7"/>
  <c r="B259" i="7"/>
  <c r="F259" i="7"/>
  <c r="T259" i="7"/>
  <c r="V259" i="7"/>
  <c r="I259" i="7"/>
  <c r="W258" i="7"/>
  <c r="L259" i="7"/>
  <c r="S259" i="7"/>
  <c r="R259" i="7"/>
  <c r="U259" i="7"/>
  <c r="E259" i="7"/>
  <c r="G259" i="7"/>
  <c r="H259" i="7"/>
  <c r="C259" i="7"/>
  <c r="J259" i="7"/>
  <c r="AA207" i="7"/>
  <c r="Q260" i="7" s="1"/>
  <c r="AB207" i="7"/>
  <c r="B35" i="8"/>
  <c r="W88" i="8"/>
  <c r="X88" i="8" s="1"/>
  <c r="AA88" i="8" s="1"/>
  <c r="Z88" i="8" s="1"/>
  <c r="B157" i="7"/>
  <c r="Z208" i="7"/>
  <c r="U158" i="7"/>
  <c r="U211" i="7" s="1"/>
  <c r="T158" i="7"/>
  <c r="Q158" i="7"/>
  <c r="Q211" i="7" s="1"/>
  <c r="L158" i="7"/>
  <c r="K158" i="7"/>
  <c r="I158" i="7"/>
  <c r="I211" i="7" s="1"/>
  <c r="V158" i="7"/>
  <c r="V211" i="7" s="1"/>
  <c r="N158" i="7"/>
  <c r="N211" i="7" s="1"/>
  <c r="G158" i="7"/>
  <c r="G211" i="7" s="1"/>
  <c r="P158" i="7"/>
  <c r="P211" i="7" s="1"/>
  <c r="D158" i="7"/>
  <c r="D211" i="7" s="1"/>
  <c r="E158" i="7"/>
  <c r="E211" i="7" s="1"/>
  <c r="H158" i="7"/>
  <c r="H211" i="7" s="1"/>
  <c r="C158" i="7"/>
  <c r="C211" i="7" s="1"/>
  <c r="J158" i="7"/>
  <c r="J211" i="7" s="1"/>
  <c r="O158" i="7"/>
  <c r="O211" i="7" s="1"/>
  <c r="M158" i="7"/>
  <c r="F158" i="7"/>
  <c r="F211" i="7" s="1"/>
  <c r="R158" i="7"/>
  <c r="R211" i="7" s="1"/>
  <c r="S158" i="7"/>
  <c r="S211" i="7" s="1"/>
  <c r="B104" i="7"/>
  <c r="W104" i="7" s="1"/>
  <c r="P105" i="7"/>
  <c r="C105" i="7"/>
  <c r="Q105" i="7"/>
  <c r="L105" i="7"/>
  <c r="N105" i="7"/>
  <c r="O105" i="7"/>
  <c r="G105" i="7"/>
  <c r="H105" i="7"/>
  <c r="F105" i="7"/>
  <c r="S105" i="7"/>
  <c r="U105" i="7"/>
  <c r="W157" i="7"/>
  <c r="E105" i="7"/>
  <c r="K105" i="7"/>
  <c r="T105" i="7"/>
  <c r="I105" i="7"/>
  <c r="V105" i="7"/>
  <c r="J105" i="7"/>
  <c r="M105" i="7"/>
  <c r="W209" i="7"/>
  <c r="Y209" i="7" s="1"/>
  <c r="D105" i="7"/>
  <c r="R105" i="7"/>
  <c r="U212" i="7" l="1"/>
  <c r="E260" i="7"/>
  <c r="N212" i="7"/>
  <c r="K212" i="7"/>
  <c r="S212" i="7"/>
  <c r="B260" i="7"/>
  <c r="G260" i="7"/>
  <c r="F260" i="7"/>
  <c r="P260" i="7"/>
  <c r="S260" i="7"/>
  <c r="R260" i="7"/>
  <c r="D260" i="7"/>
  <c r="M260" i="7"/>
  <c r="W259" i="7"/>
  <c r="C260" i="7"/>
  <c r="K260" i="7"/>
  <c r="J260" i="7"/>
  <c r="I260" i="7"/>
  <c r="T260" i="7"/>
  <c r="V260" i="7"/>
  <c r="U260" i="7"/>
  <c r="L260" i="7"/>
  <c r="H260" i="7"/>
  <c r="O260" i="7"/>
  <c r="N260" i="7"/>
  <c r="AA208" i="7"/>
  <c r="Q261" i="7" s="1"/>
  <c r="AB208" i="7"/>
  <c r="B36" i="8"/>
  <c r="W89" i="8"/>
  <c r="X89" i="8" s="1"/>
  <c r="AA89" i="8" s="1"/>
  <c r="Z89" i="8" s="1"/>
  <c r="Z209" i="7"/>
  <c r="B158" i="7"/>
  <c r="J159" i="7"/>
  <c r="J212" i="7" s="1"/>
  <c r="K159" i="7"/>
  <c r="U159" i="7"/>
  <c r="G159" i="7"/>
  <c r="G212" i="7" s="1"/>
  <c r="Q159" i="7"/>
  <c r="Q212" i="7" s="1"/>
  <c r="M159" i="7"/>
  <c r="M212" i="7" s="1"/>
  <c r="V159" i="7"/>
  <c r="V212" i="7" s="1"/>
  <c r="T159" i="7"/>
  <c r="T212" i="7" s="1"/>
  <c r="E159" i="7"/>
  <c r="E212" i="7" s="1"/>
  <c r="C159" i="7"/>
  <c r="C212" i="7" s="1"/>
  <c r="I159" i="7"/>
  <c r="I212" i="7" s="1"/>
  <c r="P159" i="7"/>
  <c r="P212" i="7" s="1"/>
  <c r="R159" i="7"/>
  <c r="R212" i="7" s="1"/>
  <c r="F159" i="7"/>
  <c r="F212" i="7" s="1"/>
  <c r="N159" i="7"/>
  <c r="D159" i="7"/>
  <c r="S159" i="7"/>
  <c r="H159" i="7"/>
  <c r="H212" i="7" s="1"/>
  <c r="O159" i="7"/>
  <c r="O212" i="7" s="1"/>
  <c r="L159" i="7"/>
  <c r="L212" i="7" s="1"/>
  <c r="B105" i="7"/>
  <c r="W105" i="7" s="1"/>
  <c r="D106" i="7"/>
  <c r="J106" i="7"/>
  <c r="G106" i="7"/>
  <c r="V106" i="7"/>
  <c r="E106" i="7"/>
  <c r="U106" i="7"/>
  <c r="C106" i="7"/>
  <c r="R106" i="7"/>
  <c r="M106" i="7"/>
  <c r="W210" i="7"/>
  <c r="Y210" i="7" s="1"/>
  <c r="K106" i="7"/>
  <c r="H106" i="7"/>
  <c r="Q106" i="7"/>
  <c r="T106" i="7"/>
  <c r="F106" i="7"/>
  <c r="N106" i="7"/>
  <c r="L106" i="7"/>
  <c r="W158" i="7"/>
  <c r="I106" i="7"/>
  <c r="S106" i="7"/>
  <c r="O106" i="7"/>
  <c r="P106" i="7"/>
  <c r="P213" i="7" l="1"/>
  <c r="G213" i="7"/>
  <c r="D212" i="7"/>
  <c r="P261" i="7"/>
  <c r="S261" i="7"/>
  <c r="J261" i="7"/>
  <c r="B261" i="7"/>
  <c r="U261" i="7"/>
  <c r="O261" i="7"/>
  <c r="C261" i="7"/>
  <c r="M261" i="7"/>
  <c r="L261" i="7"/>
  <c r="R261" i="7"/>
  <c r="E261" i="7"/>
  <c r="T261" i="7"/>
  <c r="G261" i="7"/>
  <c r="V261" i="7"/>
  <c r="F261" i="7"/>
  <c r="I261" i="7"/>
  <c r="H261" i="7"/>
  <c r="D261" i="7"/>
  <c r="K261" i="7"/>
  <c r="N261" i="7"/>
  <c r="W260" i="7"/>
  <c r="AA209" i="7"/>
  <c r="M262" i="7" s="1"/>
  <c r="AB209" i="7"/>
  <c r="B37" i="8"/>
  <c r="W90" i="8"/>
  <c r="X90" i="8" s="1"/>
  <c r="AA90" i="8" s="1"/>
  <c r="Z90" i="8" s="1"/>
  <c r="Z210" i="7"/>
  <c r="B159" i="7"/>
  <c r="O160" i="7"/>
  <c r="O213" i="7" s="1"/>
  <c r="U160" i="7"/>
  <c r="U213" i="7" s="1"/>
  <c r="J160" i="7"/>
  <c r="J213" i="7" s="1"/>
  <c r="N160" i="7"/>
  <c r="N213" i="7" s="1"/>
  <c r="H160" i="7"/>
  <c r="R160" i="7"/>
  <c r="R213" i="7" s="1"/>
  <c r="P160" i="7"/>
  <c r="S160" i="7"/>
  <c r="S213" i="7" s="1"/>
  <c r="C160" i="7"/>
  <c r="C213" i="7" s="1"/>
  <c r="E160" i="7"/>
  <c r="E213" i="7" s="1"/>
  <c r="G160" i="7"/>
  <c r="D160" i="7"/>
  <c r="I160" i="7"/>
  <c r="I213" i="7" s="1"/>
  <c r="V160" i="7"/>
  <c r="V213" i="7" s="1"/>
  <c r="T160" i="7"/>
  <c r="T213" i="7" s="1"/>
  <c r="L160" i="7"/>
  <c r="L213" i="7" s="1"/>
  <c r="F160" i="7"/>
  <c r="F213" i="7" s="1"/>
  <c r="Q160" i="7"/>
  <c r="Q213" i="7" s="1"/>
  <c r="K160" i="7"/>
  <c r="K213" i="7" s="1"/>
  <c r="M160" i="7"/>
  <c r="M213" i="7" s="1"/>
  <c r="B106" i="7"/>
  <c r="W106" i="7" s="1"/>
  <c r="N107" i="7"/>
  <c r="H107" i="7"/>
  <c r="M107" i="7"/>
  <c r="W159" i="7"/>
  <c r="E107" i="7"/>
  <c r="S107" i="7"/>
  <c r="I107" i="7"/>
  <c r="L107" i="7"/>
  <c r="Q107" i="7"/>
  <c r="U107" i="7"/>
  <c r="D107" i="7"/>
  <c r="P107" i="7"/>
  <c r="O107" i="7"/>
  <c r="T107" i="7"/>
  <c r="C107" i="7"/>
  <c r="J107" i="7"/>
  <c r="W211" i="7"/>
  <c r="Y211" i="7" s="1"/>
  <c r="F107" i="7"/>
  <c r="K107" i="7"/>
  <c r="R107" i="7"/>
  <c r="V107" i="7"/>
  <c r="G107" i="7"/>
  <c r="N214" i="7" l="1"/>
  <c r="L214" i="7"/>
  <c r="K214" i="7"/>
  <c r="S214" i="7"/>
  <c r="H213" i="7"/>
  <c r="D213" i="7"/>
  <c r="W261" i="7"/>
  <c r="H262" i="7"/>
  <c r="N262" i="7"/>
  <c r="T262" i="7"/>
  <c r="Q262" i="7"/>
  <c r="B262" i="7"/>
  <c r="O262" i="7"/>
  <c r="K262" i="7"/>
  <c r="V262" i="7"/>
  <c r="I262" i="7"/>
  <c r="S262" i="7"/>
  <c r="F262" i="7"/>
  <c r="P262" i="7"/>
  <c r="C262" i="7"/>
  <c r="R262" i="7"/>
  <c r="U262" i="7"/>
  <c r="E262" i="7"/>
  <c r="D262" i="7"/>
  <c r="L262" i="7"/>
  <c r="G262" i="7"/>
  <c r="J262" i="7"/>
  <c r="AA210" i="7"/>
  <c r="M263" i="7" s="1"/>
  <c r="AB210" i="7"/>
  <c r="B38" i="8"/>
  <c r="W91" i="8"/>
  <c r="X91" i="8" s="1"/>
  <c r="AA91" i="8" s="1"/>
  <c r="Z91" i="8" s="1"/>
  <c r="Z211" i="7"/>
  <c r="B160" i="7"/>
  <c r="T161" i="7"/>
  <c r="T214" i="7" s="1"/>
  <c r="G161" i="7"/>
  <c r="G214" i="7" s="1"/>
  <c r="R161" i="7"/>
  <c r="R214" i="7" s="1"/>
  <c r="J161" i="7"/>
  <c r="J214" i="7" s="1"/>
  <c r="Q161" i="7"/>
  <c r="Q214" i="7" s="1"/>
  <c r="E161" i="7"/>
  <c r="E214" i="7" s="1"/>
  <c r="C161" i="7"/>
  <c r="C214" i="7" s="1"/>
  <c r="O161" i="7"/>
  <c r="O214" i="7" s="1"/>
  <c r="D161" i="7"/>
  <c r="D214" i="7" s="1"/>
  <c r="H161" i="7"/>
  <c r="P161" i="7"/>
  <c r="P214" i="7" s="1"/>
  <c r="M161" i="7"/>
  <c r="M214" i="7" s="1"/>
  <c r="N161" i="7"/>
  <c r="F161" i="7"/>
  <c r="F214" i="7" s="1"/>
  <c r="I161" i="7"/>
  <c r="I214" i="7" s="1"/>
  <c r="V161" i="7"/>
  <c r="V214" i="7" s="1"/>
  <c r="K161" i="7"/>
  <c r="U161" i="7"/>
  <c r="U214" i="7" s="1"/>
  <c r="L161" i="7"/>
  <c r="S161" i="7"/>
  <c r="B107" i="7"/>
  <c r="W107" i="7" s="1"/>
  <c r="D108" i="7"/>
  <c r="Q108" i="7"/>
  <c r="V108" i="7"/>
  <c r="P108" i="7"/>
  <c r="M108" i="7"/>
  <c r="R108" i="7"/>
  <c r="U108" i="7"/>
  <c r="H108" i="7"/>
  <c r="W160" i="7"/>
  <c r="W212" i="7"/>
  <c r="Y212" i="7" s="1"/>
  <c r="S108" i="7"/>
  <c r="E108" i="7"/>
  <c r="G108" i="7"/>
  <c r="F108" i="7"/>
  <c r="T108" i="7"/>
  <c r="O108" i="7"/>
  <c r="I108" i="7"/>
  <c r="K108" i="7"/>
  <c r="J108" i="7"/>
  <c r="C108" i="7"/>
  <c r="L108" i="7"/>
  <c r="N108" i="7"/>
  <c r="T215" i="7" l="1"/>
  <c r="V215" i="7"/>
  <c r="O215" i="7"/>
  <c r="R215" i="7"/>
  <c r="Q215" i="7"/>
  <c r="H214" i="7"/>
  <c r="D263" i="7"/>
  <c r="N263" i="7"/>
  <c r="K263" i="7"/>
  <c r="P263" i="7"/>
  <c r="Q263" i="7"/>
  <c r="B263" i="7"/>
  <c r="O263" i="7"/>
  <c r="F263" i="7"/>
  <c r="T263" i="7"/>
  <c r="V263" i="7"/>
  <c r="I263" i="7"/>
  <c r="W262" i="7"/>
  <c r="L263" i="7"/>
  <c r="S263" i="7"/>
  <c r="R263" i="7"/>
  <c r="U263" i="7"/>
  <c r="E263" i="7"/>
  <c r="G263" i="7"/>
  <c r="H263" i="7"/>
  <c r="C263" i="7"/>
  <c r="J263" i="7"/>
  <c r="AA211" i="7"/>
  <c r="I264" i="7" s="1"/>
  <c r="AB211" i="7"/>
  <c r="B39" i="8"/>
  <c r="W92" i="8"/>
  <c r="X92" i="8" s="1"/>
  <c r="AA92" i="8" s="1"/>
  <c r="Z92" i="8" s="1"/>
  <c r="B161" i="7"/>
  <c r="Z212" i="7"/>
  <c r="L162" i="7"/>
  <c r="L215" i="7" s="1"/>
  <c r="G162" i="7"/>
  <c r="G215" i="7" s="1"/>
  <c r="K162" i="7"/>
  <c r="K215" i="7" s="1"/>
  <c r="R162" i="7"/>
  <c r="N162" i="7"/>
  <c r="N215" i="7" s="1"/>
  <c r="O162" i="7"/>
  <c r="F162" i="7"/>
  <c r="F215" i="7" s="1"/>
  <c r="E162" i="7"/>
  <c r="E215" i="7" s="1"/>
  <c r="D162" i="7"/>
  <c r="D215" i="7" s="1"/>
  <c r="T162" i="7"/>
  <c r="S162" i="7"/>
  <c r="S215" i="7" s="1"/>
  <c r="Q162" i="7"/>
  <c r="C162" i="7"/>
  <c r="C215" i="7" s="1"/>
  <c r="H162" i="7"/>
  <c r="H215" i="7" s="1"/>
  <c r="P162" i="7"/>
  <c r="P215" i="7" s="1"/>
  <c r="J162" i="7"/>
  <c r="J215" i="7" s="1"/>
  <c r="I162" i="7"/>
  <c r="I215" i="7" s="1"/>
  <c r="U162" i="7"/>
  <c r="U215" i="7" s="1"/>
  <c r="M162" i="7"/>
  <c r="M215" i="7" s="1"/>
  <c r="V162" i="7"/>
  <c r="B108" i="7"/>
  <c r="W108" i="7" s="1"/>
  <c r="G109" i="7"/>
  <c r="L109" i="7"/>
  <c r="M109" i="7"/>
  <c r="C109" i="7"/>
  <c r="H109" i="7"/>
  <c r="P109" i="7"/>
  <c r="T109" i="7"/>
  <c r="F109" i="7"/>
  <c r="N109" i="7"/>
  <c r="W161" i="7"/>
  <c r="K109" i="7"/>
  <c r="I109" i="7"/>
  <c r="O109" i="7"/>
  <c r="W213" i="7"/>
  <c r="Y213" i="7" s="1"/>
  <c r="S109" i="7"/>
  <c r="R109" i="7"/>
  <c r="D109" i="7"/>
  <c r="J109" i="7"/>
  <c r="E109" i="7"/>
  <c r="U109" i="7"/>
  <c r="V109" i="7"/>
  <c r="Q109" i="7"/>
  <c r="V216" i="7" l="1"/>
  <c r="N216" i="7"/>
  <c r="B264" i="7"/>
  <c r="U264" i="7"/>
  <c r="K264" i="7"/>
  <c r="G264" i="7"/>
  <c r="P264" i="7"/>
  <c r="R264" i="7"/>
  <c r="E264" i="7"/>
  <c r="S264" i="7"/>
  <c r="M264" i="7"/>
  <c r="T264" i="7"/>
  <c r="J264" i="7"/>
  <c r="W263" i="7"/>
  <c r="L264" i="7"/>
  <c r="H264" i="7"/>
  <c r="O264" i="7"/>
  <c r="N264" i="7"/>
  <c r="Q264" i="7"/>
  <c r="C264" i="7"/>
  <c r="D264" i="7"/>
  <c r="V264" i="7"/>
  <c r="F264" i="7"/>
  <c r="AA212" i="7"/>
  <c r="I265" i="7" s="1"/>
  <c r="AB212" i="7"/>
  <c r="B40" i="8"/>
  <c r="W93" i="8"/>
  <c r="X93" i="8" s="1"/>
  <c r="AA93" i="8" s="1"/>
  <c r="Z93" i="8" s="1"/>
  <c r="B162" i="7"/>
  <c r="Z213" i="7"/>
  <c r="E163" i="7"/>
  <c r="E216" i="7" s="1"/>
  <c r="S163" i="7"/>
  <c r="S216" i="7" s="1"/>
  <c r="F163" i="7"/>
  <c r="F216" i="7" s="1"/>
  <c r="U163" i="7"/>
  <c r="U216" i="7" s="1"/>
  <c r="J163" i="7"/>
  <c r="J216" i="7" s="1"/>
  <c r="R163" i="7"/>
  <c r="R216" i="7" s="1"/>
  <c r="I163" i="7"/>
  <c r="I216" i="7" s="1"/>
  <c r="M163" i="7"/>
  <c r="M216" i="7" s="1"/>
  <c r="G163" i="7"/>
  <c r="G216" i="7" s="1"/>
  <c r="V163" i="7"/>
  <c r="D163" i="7"/>
  <c r="O163" i="7"/>
  <c r="O216" i="7" s="1"/>
  <c r="K163" i="7"/>
  <c r="K216" i="7" s="1"/>
  <c r="C163" i="7"/>
  <c r="C216" i="7" s="1"/>
  <c r="L163" i="7"/>
  <c r="L216" i="7" s="1"/>
  <c r="P163" i="7"/>
  <c r="P216" i="7" s="1"/>
  <c r="Q163" i="7"/>
  <c r="Q216" i="7" s="1"/>
  <c r="N163" i="7"/>
  <c r="T163" i="7"/>
  <c r="T216" i="7" s="1"/>
  <c r="H163" i="7"/>
  <c r="H216" i="7" s="1"/>
  <c r="B109" i="7"/>
  <c r="W109" i="7" s="1"/>
  <c r="W162" i="7"/>
  <c r="Q110" i="7"/>
  <c r="V110" i="7"/>
  <c r="R110" i="7"/>
  <c r="O110" i="7"/>
  <c r="T110" i="7"/>
  <c r="J110" i="7"/>
  <c r="D110" i="7"/>
  <c r="F110" i="7"/>
  <c r="E110" i="7"/>
  <c r="W214" i="7"/>
  <c r="Y214" i="7" s="1"/>
  <c r="K110" i="7"/>
  <c r="N110" i="7"/>
  <c r="H110" i="7"/>
  <c r="C110" i="7"/>
  <c r="G110" i="7"/>
  <c r="U110" i="7"/>
  <c r="S110" i="7"/>
  <c r="I110" i="7"/>
  <c r="P110" i="7"/>
  <c r="M110" i="7"/>
  <c r="L110" i="7"/>
  <c r="U217" i="7" l="1"/>
  <c r="V217" i="7"/>
  <c r="L217" i="7"/>
  <c r="R217" i="7"/>
  <c r="D216" i="7"/>
  <c r="D265" i="7"/>
  <c r="E265" i="7"/>
  <c r="R265" i="7"/>
  <c r="B265" i="7"/>
  <c r="U265" i="7"/>
  <c r="S265" i="7"/>
  <c r="T265" i="7"/>
  <c r="C265" i="7"/>
  <c r="M265" i="7"/>
  <c r="O265" i="7"/>
  <c r="J265" i="7"/>
  <c r="W264" i="7"/>
  <c r="H265" i="7"/>
  <c r="P265" i="7"/>
  <c r="K265" i="7"/>
  <c r="N265" i="7"/>
  <c r="Q265" i="7"/>
  <c r="L265" i="7"/>
  <c r="G265" i="7"/>
  <c r="V265" i="7"/>
  <c r="F265" i="7"/>
  <c r="AA213" i="7"/>
  <c r="E266" i="7" s="1"/>
  <c r="AB213" i="7"/>
  <c r="B41" i="8"/>
  <c r="W94" i="8"/>
  <c r="X94" i="8" s="1"/>
  <c r="AA94" i="8" s="1"/>
  <c r="Z94" i="8" s="1"/>
  <c r="B163" i="7"/>
  <c r="Z214" i="7"/>
  <c r="K164" i="7"/>
  <c r="K217" i="7" s="1"/>
  <c r="J164" i="7"/>
  <c r="J217" i="7" s="1"/>
  <c r="P164" i="7"/>
  <c r="P217" i="7" s="1"/>
  <c r="G164" i="7"/>
  <c r="G217" i="7" s="1"/>
  <c r="C164" i="7"/>
  <c r="C217" i="7" s="1"/>
  <c r="N164" i="7"/>
  <c r="N217" i="7" s="1"/>
  <c r="D164" i="7"/>
  <c r="T164" i="7"/>
  <c r="T217" i="7" s="1"/>
  <c r="R164" i="7"/>
  <c r="Q164" i="7"/>
  <c r="Q217" i="7" s="1"/>
  <c r="H164" i="7"/>
  <c r="H217" i="7" s="1"/>
  <c r="E164" i="7"/>
  <c r="E217" i="7" s="1"/>
  <c r="F164" i="7"/>
  <c r="F217" i="7" s="1"/>
  <c r="O164" i="7"/>
  <c r="O217" i="7" s="1"/>
  <c r="V164" i="7"/>
  <c r="L164" i="7"/>
  <c r="S164" i="7"/>
  <c r="S217" i="7" s="1"/>
  <c r="M164" i="7"/>
  <c r="M217" i="7" s="1"/>
  <c r="I164" i="7"/>
  <c r="I217" i="7" s="1"/>
  <c r="U164" i="7"/>
  <c r="B110" i="7"/>
  <c r="W110" i="7" s="1"/>
  <c r="U111" i="7"/>
  <c r="N111" i="7"/>
  <c r="R111" i="7"/>
  <c r="H111" i="7"/>
  <c r="F111" i="7"/>
  <c r="O111" i="7"/>
  <c r="I111" i="7"/>
  <c r="C111" i="7"/>
  <c r="W215" i="7"/>
  <c r="Y215" i="7" s="1"/>
  <c r="T111" i="7"/>
  <c r="Q111" i="7"/>
  <c r="L111" i="7"/>
  <c r="W163" i="7"/>
  <c r="E111" i="7"/>
  <c r="D111" i="7"/>
  <c r="S111" i="7"/>
  <c r="M111" i="7"/>
  <c r="P111" i="7"/>
  <c r="G111" i="7"/>
  <c r="K111" i="7"/>
  <c r="J111" i="7"/>
  <c r="V111" i="7"/>
  <c r="Q218" i="7" l="1"/>
  <c r="S218" i="7"/>
  <c r="V218" i="7"/>
  <c r="D217" i="7"/>
  <c r="N266" i="7"/>
  <c r="T266" i="7"/>
  <c r="P266" i="7"/>
  <c r="Q266" i="7"/>
  <c r="O266" i="7"/>
  <c r="S266" i="7"/>
  <c r="V266" i="7"/>
  <c r="I266" i="7"/>
  <c r="B266" i="7"/>
  <c r="L266" i="7"/>
  <c r="F266" i="7"/>
  <c r="W265" i="7"/>
  <c r="D266" i="7"/>
  <c r="H266" i="7"/>
  <c r="G266" i="7"/>
  <c r="J266" i="7"/>
  <c r="M266" i="7"/>
  <c r="C266" i="7"/>
  <c r="K266" i="7"/>
  <c r="R266" i="7"/>
  <c r="U266" i="7"/>
  <c r="AA214" i="7"/>
  <c r="E267" i="7" s="1"/>
  <c r="AB214" i="7"/>
  <c r="B42" i="8"/>
  <c r="W95" i="8"/>
  <c r="X95" i="8" s="1"/>
  <c r="AA95" i="8" s="1"/>
  <c r="Z95" i="8" s="1"/>
  <c r="B164" i="7"/>
  <c r="Z215" i="7"/>
  <c r="C165" i="7"/>
  <c r="C218" i="7" s="1"/>
  <c r="H165" i="7"/>
  <c r="H218" i="7" s="1"/>
  <c r="J165" i="7"/>
  <c r="J218" i="7" s="1"/>
  <c r="G165" i="7"/>
  <c r="G218" i="7" s="1"/>
  <c r="D165" i="7"/>
  <c r="D218" i="7" s="1"/>
  <c r="L165" i="7"/>
  <c r="L218" i="7" s="1"/>
  <c r="T165" i="7"/>
  <c r="T218" i="7" s="1"/>
  <c r="I165" i="7"/>
  <c r="I218" i="7" s="1"/>
  <c r="F165" i="7"/>
  <c r="F218" i="7" s="1"/>
  <c r="R165" i="7"/>
  <c r="R218" i="7" s="1"/>
  <c r="U165" i="7"/>
  <c r="U218" i="7" s="1"/>
  <c r="Q165" i="7"/>
  <c r="O165" i="7"/>
  <c r="O218" i="7" s="1"/>
  <c r="N165" i="7"/>
  <c r="N218" i="7" s="1"/>
  <c r="M165" i="7"/>
  <c r="M218" i="7" s="1"/>
  <c r="V165" i="7"/>
  <c r="K165" i="7"/>
  <c r="K218" i="7" s="1"/>
  <c r="P165" i="7"/>
  <c r="P218" i="7" s="1"/>
  <c r="S165" i="7"/>
  <c r="E165" i="7"/>
  <c r="E218" i="7" s="1"/>
  <c r="B111" i="7"/>
  <c r="W111" i="7" s="1"/>
  <c r="G112" i="7"/>
  <c r="E112" i="7"/>
  <c r="F112" i="7"/>
  <c r="U112" i="7"/>
  <c r="D112" i="7"/>
  <c r="N112" i="7"/>
  <c r="J112" i="7"/>
  <c r="M112" i="7"/>
  <c r="S112" i="7"/>
  <c r="T112" i="7"/>
  <c r="I112" i="7"/>
  <c r="R112" i="7"/>
  <c r="L112" i="7"/>
  <c r="K112" i="7"/>
  <c r="W164" i="7"/>
  <c r="O112" i="7"/>
  <c r="V112" i="7"/>
  <c r="P112" i="7"/>
  <c r="W216" i="7"/>
  <c r="Y216" i="7" s="1"/>
  <c r="Q112" i="7"/>
  <c r="C112" i="7"/>
  <c r="H112" i="7"/>
  <c r="M219" i="7" l="1"/>
  <c r="T219" i="7"/>
  <c r="N219" i="7"/>
  <c r="W217" i="7"/>
  <c r="Y217" i="7" s="1"/>
  <c r="D267" i="7"/>
  <c r="N267" i="7"/>
  <c r="K267" i="7"/>
  <c r="P267" i="7"/>
  <c r="Q267" i="7"/>
  <c r="B267" i="7"/>
  <c r="G267" i="7"/>
  <c r="F267" i="7"/>
  <c r="T267" i="7"/>
  <c r="V267" i="7"/>
  <c r="I267" i="7"/>
  <c r="W266" i="7"/>
  <c r="O267" i="7"/>
  <c r="H267" i="7"/>
  <c r="C267" i="7"/>
  <c r="J267" i="7"/>
  <c r="M267" i="7"/>
  <c r="L267" i="7"/>
  <c r="S267" i="7"/>
  <c r="R267" i="7"/>
  <c r="U267" i="7"/>
  <c r="AA215" i="7"/>
  <c r="M268" i="7" s="1"/>
  <c r="AB215" i="7"/>
  <c r="B43" i="8"/>
  <c r="W96" i="8"/>
  <c r="X96" i="8" s="1"/>
  <c r="AA96" i="8" s="1"/>
  <c r="Z96" i="8" s="1"/>
  <c r="Z216" i="7"/>
  <c r="B165" i="7"/>
  <c r="I166" i="7"/>
  <c r="I219" i="7" s="1"/>
  <c r="J166" i="7"/>
  <c r="J219" i="7" s="1"/>
  <c r="F166" i="7"/>
  <c r="C166" i="7"/>
  <c r="C219" i="7" s="1"/>
  <c r="V166" i="7"/>
  <c r="V219" i="7" s="1"/>
  <c r="K166" i="7"/>
  <c r="K219" i="7" s="1"/>
  <c r="R166" i="7"/>
  <c r="R219" i="7" s="1"/>
  <c r="T166" i="7"/>
  <c r="M166" i="7"/>
  <c r="N166" i="7"/>
  <c r="U166" i="7"/>
  <c r="U219" i="7" s="1"/>
  <c r="E166" i="7"/>
  <c r="E219" i="7" s="1"/>
  <c r="H166" i="7"/>
  <c r="H219" i="7" s="1"/>
  <c r="L166" i="7"/>
  <c r="L219" i="7" s="1"/>
  <c r="S166" i="7"/>
  <c r="S219" i="7" s="1"/>
  <c r="D166" i="7"/>
  <c r="G166" i="7"/>
  <c r="G219" i="7" s="1"/>
  <c r="Q166" i="7"/>
  <c r="Q219" i="7" s="1"/>
  <c r="P166" i="7"/>
  <c r="P219" i="7" s="1"/>
  <c r="O166" i="7"/>
  <c r="O219" i="7" s="1"/>
  <c r="B112" i="7"/>
  <c r="W112" i="7" s="1"/>
  <c r="V113" i="7"/>
  <c r="C113" i="7"/>
  <c r="P113" i="7"/>
  <c r="M113" i="7"/>
  <c r="U113" i="7"/>
  <c r="H113" i="7"/>
  <c r="L113" i="7"/>
  <c r="S113" i="7"/>
  <c r="D113" i="7"/>
  <c r="G113" i="7"/>
  <c r="W218" i="7"/>
  <c r="Q113" i="7"/>
  <c r="I113" i="7"/>
  <c r="J113" i="7"/>
  <c r="F113" i="7"/>
  <c r="R113" i="7"/>
  <c r="W165" i="7"/>
  <c r="O113" i="7"/>
  <c r="K113" i="7"/>
  <c r="T113" i="7"/>
  <c r="N113" i="7"/>
  <c r="E113" i="7"/>
  <c r="T220" i="7" l="1"/>
  <c r="R220" i="7"/>
  <c r="M220" i="7"/>
  <c r="O220" i="7"/>
  <c r="L220" i="7"/>
  <c r="F219" i="7"/>
  <c r="Y218" i="7"/>
  <c r="D219" i="7"/>
  <c r="T268" i="7"/>
  <c r="N268" i="7"/>
  <c r="L268" i="7"/>
  <c r="Q268" i="7"/>
  <c r="O268" i="7"/>
  <c r="B268" i="7"/>
  <c r="S268" i="7"/>
  <c r="F268" i="7"/>
  <c r="P268" i="7"/>
  <c r="V268" i="7"/>
  <c r="I268" i="7"/>
  <c r="W267" i="7"/>
  <c r="H268" i="7"/>
  <c r="C268" i="7"/>
  <c r="R268" i="7"/>
  <c r="U268" i="7"/>
  <c r="E268" i="7"/>
  <c r="K268" i="7"/>
  <c r="D268" i="7"/>
  <c r="G268" i="7"/>
  <c r="J268" i="7"/>
  <c r="AA216" i="7"/>
  <c r="E269" i="7" s="1"/>
  <c r="AB216" i="7"/>
  <c r="B44" i="8"/>
  <c r="W97" i="8"/>
  <c r="X97" i="8" s="1"/>
  <c r="AA97" i="8" s="1"/>
  <c r="Z97" i="8" s="1"/>
  <c r="Z217" i="7"/>
  <c r="B166" i="7"/>
  <c r="J167" i="7"/>
  <c r="J220" i="7" s="1"/>
  <c r="S167" i="7"/>
  <c r="S220" i="7" s="1"/>
  <c r="M167" i="7"/>
  <c r="T167" i="7"/>
  <c r="F167" i="7"/>
  <c r="F220" i="7" s="1"/>
  <c r="I167" i="7"/>
  <c r="I220" i="7" s="1"/>
  <c r="D167" i="7"/>
  <c r="L167" i="7"/>
  <c r="U167" i="7"/>
  <c r="U220" i="7" s="1"/>
  <c r="P167" i="7"/>
  <c r="P220" i="7" s="1"/>
  <c r="R167" i="7"/>
  <c r="Q167" i="7"/>
  <c r="Q220" i="7" s="1"/>
  <c r="G167" i="7"/>
  <c r="G220" i="7" s="1"/>
  <c r="H167" i="7"/>
  <c r="E167" i="7"/>
  <c r="E220" i="7" s="1"/>
  <c r="O167" i="7"/>
  <c r="V167" i="7"/>
  <c r="V220" i="7" s="1"/>
  <c r="N167" i="7"/>
  <c r="N220" i="7" s="1"/>
  <c r="K167" i="7"/>
  <c r="K220" i="7" s="1"/>
  <c r="C167" i="7"/>
  <c r="C220" i="7" s="1"/>
  <c r="B113" i="7"/>
  <c r="W113" i="7" s="1"/>
  <c r="E114" i="7"/>
  <c r="T114" i="7"/>
  <c r="J114" i="7"/>
  <c r="L114" i="7"/>
  <c r="P114" i="7"/>
  <c r="C114" i="7"/>
  <c r="N114" i="7"/>
  <c r="F114" i="7"/>
  <c r="S114" i="7"/>
  <c r="M114" i="7"/>
  <c r="O114" i="7"/>
  <c r="R114" i="7"/>
  <c r="Q114" i="7"/>
  <c r="D114" i="7"/>
  <c r="U114" i="7"/>
  <c r="W166" i="7"/>
  <c r="K114" i="7"/>
  <c r="I114" i="7"/>
  <c r="G114" i="7"/>
  <c r="H114" i="7"/>
  <c r="V114" i="7"/>
  <c r="U221" i="7" l="1"/>
  <c r="P221" i="7"/>
  <c r="T221" i="7"/>
  <c r="H220" i="7"/>
  <c r="D220" i="7"/>
  <c r="D269" i="7"/>
  <c r="N269" i="7"/>
  <c r="H269" i="7"/>
  <c r="Q269" i="7"/>
  <c r="K269" i="7"/>
  <c r="B269" i="7"/>
  <c r="O269" i="7"/>
  <c r="F269" i="7"/>
  <c r="T269" i="7"/>
  <c r="V269" i="7"/>
  <c r="I269" i="7"/>
  <c r="W268" i="7"/>
  <c r="L269" i="7"/>
  <c r="S269" i="7"/>
  <c r="R269" i="7"/>
  <c r="U269" i="7"/>
  <c r="G269" i="7"/>
  <c r="P269" i="7"/>
  <c r="C269" i="7"/>
  <c r="J269" i="7"/>
  <c r="M269" i="7"/>
  <c r="AA217" i="7"/>
  <c r="Q270" i="7" s="1"/>
  <c r="AB217" i="7"/>
  <c r="B45" i="8"/>
  <c r="W98" i="8"/>
  <c r="X98" i="8" s="1"/>
  <c r="AA98" i="8" s="1"/>
  <c r="Z98" i="8" s="1"/>
  <c r="Z218" i="7"/>
  <c r="B167" i="7"/>
  <c r="W219" i="7"/>
  <c r="Y219" i="7" s="1"/>
  <c r="K168" i="7"/>
  <c r="K221" i="7" s="1"/>
  <c r="C168" i="7"/>
  <c r="C221" i="7" s="1"/>
  <c r="T168" i="7"/>
  <c r="D168" i="7"/>
  <c r="D221" i="7" s="1"/>
  <c r="M168" i="7"/>
  <c r="M221" i="7" s="1"/>
  <c r="H168" i="7"/>
  <c r="I168" i="7"/>
  <c r="I221" i="7" s="1"/>
  <c r="P168" i="7"/>
  <c r="J168" i="7"/>
  <c r="J221" i="7" s="1"/>
  <c r="E168" i="7"/>
  <c r="E221" i="7" s="1"/>
  <c r="G168" i="7"/>
  <c r="G221" i="7" s="1"/>
  <c r="L168" i="7"/>
  <c r="L221" i="7" s="1"/>
  <c r="R168" i="7"/>
  <c r="R221" i="7" s="1"/>
  <c r="F168" i="7"/>
  <c r="F221" i="7" s="1"/>
  <c r="V168" i="7"/>
  <c r="V221" i="7" s="1"/>
  <c r="U168" i="7"/>
  <c r="Q168" i="7"/>
  <c r="Q221" i="7" s="1"/>
  <c r="O168" i="7"/>
  <c r="O221" i="7" s="1"/>
  <c r="S168" i="7"/>
  <c r="S221" i="7" s="1"/>
  <c r="N168" i="7"/>
  <c r="N221" i="7" s="1"/>
  <c r="B114" i="7"/>
  <c r="W114" i="7" s="1"/>
  <c r="H115" i="7"/>
  <c r="K115" i="7"/>
  <c r="U115" i="7"/>
  <c r="O115" i="7"/>
  <c r="N115" i="7"/>
  <c r="J115" i="7"/>
  <c r="G115" i="7"/>
  <c r="I115" i="7"/>
  <c r="R115" i="7"/>
  <c r="F115" i="7"/>
  <c r="W167" i="7"/>
  <c r="L115" i="7"/>
  <c r="V115" i="7"/>
  <c r="Q115" i="7"/>
  <c r="S115" i="7"/>
  <c r="P115" i="7"/>
  <c r="E115" i="7"/>
  <c r="D115" i="7"/>
  <c r="M115" i="7"/>
  <c r="C115" i="7"/>
  <c r="T115" i="7"/>
  <c r="S222" i="7" l="1"/>
  <c r="E270" i="7"/>
  <c r="V222" i="7"/>
  <c r="R222" i="7"/>
  <c r="H221" i="7"/>
  <c r="C270" i="7"/>
  <c r="D270" i="7"/>
  <c r="M270" i="7"/>
  <c r="G270" i="7"/>
  <c r="R270" i="7"/>
  <c r="H270" i="7"/>
  <c r="J270" i="7"/>
  <c r="K270" i="7"/>
  <c r="U270" i="7"/>
  <c r="W269" i="7"/>
  <c r="B270" i="7"/>
  <c r="S270" i="7"/>
  <c r="L270" i="7"/>
  <c r="V270" i="7"/>
  <c r="F270" i="7"/>
  <c r="I270" i="7"/>
  <c r="T270" i="7"/>
  <c r="P270" i="7"/>
  <c r="O270" i="7"/>
  <c r="N270" i="7"/>
  <c r="AA218" i="7"/>
  <c r="Q271" i="7" s="1"/>
  <c r="AB218" i="7"/>
  <c r="W99" i="8"/>
  <c r="X99" i="8" s="1"/>
  <c r="AA99" i="8" s="1"/>
  <c r="Z99" i="8" s="1"/>
  <c r="B46" i="8"/>
  <c r="B168" i="7"/>
  <c r="Z219" i="7"/>
  <c r="W220" i="7"/>
  <c r="Y220" i="7" s="1"/>
  <c r="I169" i="7"/>
  <c r="I222" i="7" s="1"/>
  <c r="O169" i="7"/>
  <c r="O222" i="7" s="1"/>
  <c r="E169" i="7"/>
  <c r="E222" i="7" s="1"/>
  <c r="Q169" i="7"/>
  <c r="Q222" i="7" s="1"/>
  <c r="L169" i="7"/>
  <c r="L222" i="7" s="1"/>
  <c r="M169" i="7"/>
  <c r="M222" i="7" s="1"/>
  <c r="R169" i="7"/>
  <c r="G169" i="7"/>
  <c r="G222" i="7" s="1"/>
  <c r="N169" i="7"/>
  <c r="N222" i="7" s="1"/>
  <c r="U169" i="7"/>
  <c r="U222" i="7" s="1"/>
  <c r="H169" i="7"/>
  <c r="H222" i="7" s="1"/>
  <c r="C169" i="7"/>
  <c r="C222" i="7" s="1"/>
  <c r="F169" i="7"/>
  <c r="F222" i="7" s="1"/>
  <c r="J169" i="7"/>
  <c r="J222" i="7" s="1"/>
  <c r="K169" i="7"/>
  <c r="K222" i="7" s="1"/>
  <c r="T169" i="7"/>
  <c r="T222" i="7" s="1"/>
  <c r="D169" i="7"/>
  <c r="P169" i="7"/>
  <c r="P222" i="7" s="1"/>
  <c r="S169" i="7"/>
  <c r="V169" i="7"/>
  <c r="B115" i="7"/>
  <c r="W115" i="7" s="1"/>
  <c r="W168" i="7"/>
  <c r="C116" i="7"/>
  <c r="V116" i="7"/>
  <c r="J116" i="7"/>
  <c r="K116" i="7"/>
  <c r="T116" i="7"/>
  <c r="P116" i="7"/>
  <c r="Q116" i="7"/>
  <c r="G116" i="7"/>
  <c r="U116" i="7"/>
  <c r="E116" i="7"/>
  <c r="S116" i="7"/>
  <c r="R116" i="7"/>
  <c r="I116" i="7"/>
  <c r="O116" i="7"/>
  <c r="M116" i="7"/>
  <c r="D116" i="7"/>
  <c r="L116" i="7"/>
  <c r="F116" i="7"/>
  <c r="N116" i="7"/>
  <c r="H116" i="7"/>
  <c r="Q223" i="7" l="1"/>
  <c r="V223" i="7"/>
  <c r="N223" i="7"/>
  <c r="T223" i="7"/>
  <c r="D222" i="7"/>
  <c r="H271" i="7"/>
  <c r="J271" i="7"/>
  <c r="T271" i="7"/>
  <c r="M271" i="7"/>
  <c r="C271" i="7"/>
  <c r="W270" i="7"/>
  <c r="L271" i="7"/>
  <c r="V271" i="7"/>
  <c r="I271" i="7"/>
  <c r="B271" i="7"/>
  <c r="G271" i="7"/>
  <c r="F271" i="7"/>
  <c r="D271" i="7"/>
  <c r="S271" i="7"/>
  <c r="R271" i="7"/>
  <c r="U271" i="7"/>
  <c r="E271" i="7"/>
  <c r="O271" i="7"/>
  <c r="P271" i="7"/>
  <c r="K271" i="7"/>
  <c r="N271" i="7"/>
  <c r="AA219" i="7"/>
  <c r="M272" i="7" s="1"/>
  <c r="AB219" i="7"/>
  <c r="B47" i="8"/>
  <c r="W100" i="8"/>
  <c r="X100" i="8" s="1"/>
  <c r="AA100" i="8" s="1"/>
  <c r="Z100" i="8" s="1"/>
  <c r="B169" i="7"/>
  <c r="Z220" i="7"/>
  <c r="L170" i="7"/>
  <c r="L223" i="7" s="1"/>
  <c r="K170" i="7"/>
  <c r="K223" i="7" s="1"/>
  <c r="S170" i="7"/>
  <c r="S223" i="7" s="1"/>
  <c r="Q170" i="7"/>
  <c r="H170" i="7"/>
  <c r="H223" i="7" s="1"/>
  <c r="F170" i="7"/>
  <c r="F223" i="7" s="1"/>
  <c r="D170" i="7"/>
  <c r="T170" i="7"/>
  <c r="J170" i="7"/>
  <c r="J223" i="7" s="1"/>
  <c r="N170" i="7"/>
  <c r="M170" i="7"/>
  <c r="M223" i="7" s="1"/>
  <c r="V170" i="7"/>
  <c r="I170" i="7"/>
  <c r="U170" i="7"/>
  <c r="U223" i="7" s="1"/>
  <c r="C170" i="7"/>
  <c r="C223" i="7" s="1"/>
  <c r="O170" i="7"/>
  <c r="O223" i="7" s="1"/>
  <c r="R170" i="7"/>
  <c r="R223" i="7" s="1"/>
  <c r="E170" i="7"/>
  <c r="E223" i="7" s="1"/>
  <c r="G170" i="7"/>
  <c r="G223" i="7" s="1"/>
  <c r="P170" i="7"/>
  <c r="P223" i="7" s="1"/>
  <c r="B116" i="7"/>
  <c r="W116" i="7" s="1"/>
  <c r="N117" i="7"/>
  <c r="M117" i="7"/>
  <c r="O117" i="7"/>
  <c r="E117" i="7"/>
  <c r="U117" i="7"/>
  <c r="K117" i="7"/>
  <c r="W169" i="7"/>
  <c r="H117" i="7"/>
  <c r="D117" i="7"/>
  <c r="S117" i="7"/>
  <c r="P117" i="7"/>
  <c r="T117" i="7"/>
  <c r="L117" i="7"/>
  <c r="R117" i="7"/>
  <c r="Q117" i="7"/>
  <c r="C117" i="7"/>
  <c r="F117" i="7"/>
  <c r="I117" i="7"/>
  <c r="G117" i="7"/>
  <c r="J117" i="7"/>
  <c r="V117" i="7"/>
  <c r="W221" i="7"/>
  <c r="Y221" i="7" s="1"/>
  <c r="T224" i="7" l="1"/>
  <c r="V224" i="7"/>
  <c r="U224" i="7"/>
  <c r="P224" i="7"/>
  <c r="I223" i="7"/>
  <c r="D223" i="7"/>
  <c r="H272" i="7"/>
  <c r="N272" i="7"/>
  <c r="B272" i="7"/>
  <c r="K272" i="7"/>
  <c r="Q272" i="7"/>
  <c r="O272" i="7"/>
  <c r="T272" i="7"/>
  <c r="S272" i="7"/>
  <c r="F272" i="7"/>
  <c r="W271" i="7"/>
  <c r="P272" i="7"/>
  <c r="V272" i="7"/>
  <c r="I272" i="7"/>
  <c r="C272" i="7"/>
  <c r="R272" i="7"/>
  <c r="U272" i="7"/>
  <c r="E272" i="7"/>
  <c r="D272" i="7"/>
  <c r="L272" i="7"/>
  <c r="G272" i="7"/>
  <c r="J272" i="7"/>
  <c r="AA220" i="7"/>
  <c r="I273" i="7" s="1"/>
  <c r="AB220" i="7"/>
  <c r="B48" i="8"/>
  <c r="W101" i="8"/>
  <c r="X101" i="8" s="1"/>
  <c r="AA101" i="8" s="1"/>
  <c r="Z101" i="8" s="1"/>
  <c r="B170" i="7"/>
  <c r="Z221" i="7"/>
  <c r="F171" i="7"/>
  <c r="F224" i="7" s="1"/>
  <c r="L171" i="7"/>
  <c r="L224" i="7" s="1"/>
  <c r="K171" i="7"/>
  <c r="K224" i="7" s="1"/>
  <c r="E171" i="7"/>
  <c r="E224" i="7" s="1"/>
  <c r="M171" i="7"/>
  <c r="M224" i="7" s="1"/>
  <c r="U171" i="7"/>
  <c r="O171" i="7"/>
  <c r="O224" i="7" s="1"/>
  <c r="N171" i="7"/>
  <c r="N224" i="7" s="1"/>
  <c r="V171" i="7"/>
  <c r="G171" i="7"/>
  <c r="G224" i="7" s="1"/>
  <c r="Q171" i="7"/>
  <c r="Q224" i="7" s="1"/>
  <c r="P171" i="7"/>
  <c r="D171" i="7"/>
  <c r="J171" i="7"/>
  <c r="J224" i="7" s="1"/>
  <c r="I171" i="7"/>
  <c r="I224" i="7" s="1"/>
  <c r="C171" i="7"/>
  <c r="C224" i="7" s="1"/>
  <c r="R171" i="7"/>
  <c r="R224" i="7" s="1"/>
  <c r="T171" i="7"/>
  <c r="S171" i="7"/>
  <c r="S224" i="7" s="1"/>
  <c r="H171" i="7"/>
  <c r="H224" i="7" s="1"/>
  <c r="B117" i="7"/>
  <c r="W117" i="7" s="1"/>
  <c r="J118" i="7"/>
  <c r="I118" i="7"/>
  <c r="L118" i="7"/>
  <c r="T118" i="7"/>
  <c r="H118" i="7"/>
  <c r="K118" i="7"/>
  <c r="M118" i="7"/>
  <c r="G118" i="7"/>
  <c r="W170" i="7"/>
  <c r="R118" i="7"/>
  <c r="W222" i="7"/>
  <c r="Y222" i="7" s="1"/>
  <c r="D118" i="7"/>
  <c r="O118" i="7"/>
  <c r="Q118" i="7"/>
  <c r="S118" i="7"/>
  <c r="E118" i="7"/>
  <c r="V118" i="7"/>
  <c r="F118" i="7"/>
  <c r="C118" i="7"/>
  <c r="P118" i="7"/>
  <c r="U118" i="7"/>
  <c r="N118" i="7"/>
  <c r="S225" i="7" l="1"/>
  <c r="M225" i="7"/>
  <c r="E273" i="7"/>
  <c r="V225" i="7"/>
  <c r="O225" i="7"/>
  <c r="R225" i="7"/>
  <c r="W223" i="7"/>
  <c r="Y223" i="7" s="1"/>
  <c r="D224" i="7"/>
  <c r="L273" i="7"/>
  <c r="W272" i="7"/>
  <c r="R273" i="7"/>
  <c r="J273" i="7"/>
  <c r="B273" i="7"/>
  <c r="S273" i="7"/>
  <c r="U273" i="7"/>
  <c r="H273" i="7"/>
  <c r="G273" i="7"/>
  <c r="C273" i="7"/>
  <c r="M273" i="7"/>
  <c r="P273" i="7"/>
  <c r="D273" i="7"/>
  <c r="K273" i="7"/>
  <c r="N273" i="7"/>
  <c r="Q273" i="7"/>
  <c r="T273" i="7"/>
  <c r="O273" i="7"/>
  <c r="V273" i="7"/>
  <c r="F273" i="7"/>
  <c r="AA221" i="7"/>
  <c r="I274" i="7" s="1"/>
  <c r="AB221" i="7"/>
  <c r="B49" i="8"/>
  <c r="W102" i="8"/>
  <c r="X102" i="8" s="1"/>
  <c r="AA102" i="8" s="1"/>
  <c r="Z102" i="8" s="1"/>
  <c r="Z222" i="7"/>
  <c r="B171" i="7"/>
  <c r="E172" i="7"/>
  <c r="E225" i="7" s="1"/>
  <c r="K172" i="7"/>
  <c r="K225" i="7" s="1"/>
  <c r="P172" i="7"/>
  <c r="P225" i="7" s="1"/>
  <c r="D172" i="7"/>
  <c r="C172" i="7"/>
  <c r="C225" i="7" s="1"/>
  <c r="V172" i="7"/>
  <c r="S172" i="7"/>
  <c r="M172" i="7"/>
  <c r="H172" i="7"/>
  <c r="H225" i="7" s="1"/>
  <c r="L172" i="7"/>
  <c r="L225" i="7" s="1"/>
  <c r="J172" i="7"/>
  <c r="J225" i="7" s="1"/>
  <c r="F172" i="7"/>
  <c r="F225" i="7" s="1"/>
  <c r="Q172" i="7"/>
  <c r="Q225" i="7" s="1"/>
  <c r="G172" i="7"/>
  <c r="G225" i="7" s="1"/>
  <c r="T172" i="7"/>
  <c r="T225" i="7" s="1"/>
  <c r="I172" i="7"/>
  <c r="I225" i="7" s="1"/>
  <c r="N172" i="7"/>
  <c r="N225" i="7" s="1"/>
  <c r="R172" i="7"/>
  <c r="U172" i="7"/>
  <c r="U225" i="7" s="1"/>
  <c r="O172" i="7"/>
  <c r="B118" i="7"/>
  <c r="W118" i="7" s="1"/>
  <c r="C119" i="7"/>
  <c r="U119" i="7"/>
  <c r="W171" i="7"/>
  <c r="V119" i="7"/>
  <c r="K119" i="7"/>
  <c r="I119" i="7"/>
  <c r="N119" i="7"/>
  <c r="F119" i="7"/>
  <c r="Q119" i="7"/>
  <c r="O119" i="7"/>
  <c r="D119" i="7"/>
  <c r="M119" i="7"/>
  <c r="L119" i="7"/>
  <c r="S119" i="7"/>
  <c r="R119" i="7"/>
  <c r="G119" i="7"/>
  <c r="T119" i="7"/>
  <c r="P119" i="7"/>
  <c r="E119" i="7"/>
  <c r="H119" i="7"/>
  <c r="J119" i="7"/>
  <c r="R226" i="7" l="1"/>
  <c r="U226" i="7"/>
  <c r="N226" i="7"/>
  <c r="K226" i="7"/>
  <c r="S274" i="7"/>
  <c r="E274" i="7"/>
  <c r="R274" i="7"/>
  <c r="D225" i="7"/>
  <c r="U274" i="7"/>
  <c r="K274" i="7"/>
  <c r="D274" i="7"/>
  <c r="G274" i="7"/>
  <c r="M274" i="7"/>
  <c r="P274" i="7"/>
  <c r="J274" i="7"/>
  <c r="W273" i="7"/>
  <c r="T274" i="7"/>
  <c r="C274" i="7"/>
  <c r="O274" i="7"/>
  <c r="N274" i="7"/>
  <c r="Q274" i="7"/>
  <c r="B274" i="7"/>
  <c r="L274" i="7"/>
  <c r="H274" i="7"/>
  <c r="V274" i="7"/>
  <c r="F274" i="7"/>
  <c r="AA222" i="7"/>
  <c r="I275" i="7" s="1"/>
  <c r="AB222" i="7"/>
  <c r="B50" i="8"/>
  <c r="W103" i="8"/>
  <c r="X103" i="8" s="1"/>
  <c r="AA103" i="8" s="1"/>
  <c r="Z103" i="8" s="1"/>
  <c r="Z223" i="7"/>
  <c r="B172" i="7"/>
  <c r="E173" i="7"/>
  <c r="E226" i="7" s="1"/>
  <c r="R173" i="7"/>
  <c r="D173" i="7"/>
  <c r="Q173" i="7"/>
  <c r="Q226" i="7" s="1"/>
  <c r="K173" i="7"/>
  <c r="U173" i="7"/>
  <c r="J173" i="7"/>
  <c r="J226" i="7" s="1"/>
  <c r="T173" i="7"/>
  <c r="T226" i="7" s="1"/>
  <c r="L173" i="7"/>
  <c r="L226" i="7" s="1"/>
  <c r="N173" i="7"/>
  <c r="H173" i="7"/>
  <c r="H226" i="7" s="1"/>
  <c r="P173" i="7"/>
  <c r="P226" i="7" s="1"/>
  <c r="G173" i="7"/>
  <c r="G226" i="7" s="1"/>
  <c r="S173" i="7"/>
  <c r="S226" i="7" s="1"/>
  <c r="M173" i="7"/>
  <c r="M226" i="7" s="1"/>
  <c r="O173" i="7"/>
  <c r="O226" i="7" s="1"/>
  <c r="F173" i="7"/>
  <c r="I173" i="7"/>
  <c r="I226" i="7" s="1"/>
  <c r="V173" i="7"/>
  <c r="V226" i="7" s="1"/>
  <c r="C173" i="7"/>
  <c r="C226" i="7" s="1"/>
  <c r="B119" i="7"/>
  <c r="W119" i="7" s="1"/>
  <c r="W172" i="7"/>
  <c r="W224" i="7"/>
  <c r="Y224" i="7" s="1"/>
  <c r="L275" i="7" l="1"/>
  <c r="F226" i="7"/>
  <c r="W225" i="7"/>
  <c r="Y225" i="7" s="1"/>
  <c r="D226" i="7"/>
  <c r="R275" i="7"/>
  <c r="N275" i="7"/>
  <c r="T275" i="7"/>
  <c r="E275" i="7"/>
  <c r="W274" i="7"/>
  <c r="S275" i="7"/>
  <c r="U275" i="7"/>
  <c r="P275" i="7"/>
  <c r="K275" i="7"/>
  <c r="Q275" i="7"/>
  <c r="H275" i="7"/>
  <c r="D275" i="7"/>
  <c r="C275" i="7"/>
  <c r="J275" i="7"/>
  <c r="M275" i="7"/>
  <c r="B275" i="7"/>
  <c r="O275" i="7"/>
  <c r="G275" i="7"/>
  <c r="V275" i="7"/>
  <c r="F275" i="7"/>
  <c r="AA223" i="7"/>
  <c r="I276" i="7" s="1"/>
  <c r="AB223" i="7"/>
  <c r="B51" i="8"/>
  <c r="W105" i="8" s="1"/>
  <c r="X105" i="8" s="1"/>
  <c r="W104" i="8"/>
  <c r="X104" i="8" s="1"/>
  <c r="AA104" i="8" s="1"/>
  <c r="Z104" i="8" s="1"/>
  <c r="Z224" i="7"/>
  <c r="B173" i="7"/>
  <c r="E276" i="7"/>
  <c r="W173" i="7"/>
  <c r="W226" i="7" l="1"/>
  <c r="Y226" i="7" s="1"/>
  <c r="U276" i="7"/>
  <c r="B276" i="7"/>
  <c r="K276" i="7"/>
  <c r="C276" i="7"/>
  <c r="R276" i="7"/>
  <c r="W275" i="7"/>
  <c r="H276" i="7"/>
  <c r="J276" i="7"/>
  <c r="L276" i="7"/>
  <c r="G276" i="7"/>
  <c r="M276" i="7"/>
  <c r="T276" i="7"/>
  <c r="P276" i="7"/>
  <c r="O276" i="7"/>
  <c r="N276" i="7"/>
  <c r="Q276" i="7"/>
  <c r="D276" i="7"/>
  <c r="S276" i="7"/>
  <c r="V276" i="7"/>
  <c r="F276" i="7"/>
  <c r="AA224" i="7"/>
  <c r="I277" i="7" s="1"/>
  <c r="AB224" i="7"/>
  <c r="AA105" i="8"/>
  <c r="Z105" i="8" s="1"/>
  <c r="A109" i="8" s="1"/>
  <c r="Z225" i="7"/>
  <c r="D277" i="7" l="1"/>
  <c r="H277" i="7"/>
  <c r="V277" i="7"/>
  <c r="W276" i="7"/>
  <c r="K277" i="7"/>
  <c r="G277" i="7"/>
  <c r="F277" i="7"/>
  <c r="P277" i="7"/>
  <c r="O277" i="7"/>
  <c r="N277" i="7"/>
  <c r="L277" i="7"/>
  <c r="C277" i="7"/>
  <c r="Q277" i="7"/>
  <c r="J277" i="7"/>
  <c r="E277" i="7"/>
  <c r="B277" i="7"/>
  <c r="T277" i="7"/>
  <c r="S277" i="7"/>
  <c r="R277" i="7"/>
  <c r="U277" i="7"/>
  <c r="M277" i="7"/>
  <c r="AA225" i="7"/>
  <c r="I278" i="7" s="1"/>
  <c r="AB225" i="7"/>
  <c r="U109" i="8"/>
  <c r="U59" i="1" s="1"/>
  <c r="B111" i="8"/>
  <c r="D109" i="8"/>
  <c r="D110" i="8" s="1"/>
  <c r="B114" i="8"/>
  <c r="B62" i="1" s="1"/>
  <c r="I109" i="8"/>
  <c r="I59" i="1" s="1"/>
  <c r="K109" i="8"/>
  <c r="K110" i="8" s="1"/>
  <c r="B109" i="8"/>
  <c r="B59" i="1" s="1"/>
  <c r="O109" i="8"/>
  <c r="O59" i="1" s="1"/>
  <c r="Q109" i="8"/>
  <c r="Q59" i="1" s="1"/>
  <c r="G109" i="8"/>
  <c r="G59" i="1" s="1"/>
  <c r="T109" i="8"/>
  <c r="T110" i="8" s="1"/>
  <c r="H109" i="8"/>
  <c r="H110" i="8" s="1"/>
  <c r="C109" i="8"/>
  <c r="C110" i="8" s="1"/>
  <c r="M109" i="8"/>
  <c r="M59" i="1" s="1"/>
  <c r="N109" i="8"/>
  <c r="N59" i="1" s="1"/>
  <c r="P109" i="8"/>
  <c r="P110" i="8" s="1"/>
  <c r="V109" i="8"/>
  <c r="V59" i="1" s="1"/>
  <c r="E109" i="8"/>
  <c r="E110" i="8" s="1"/>
  <c r="L109" i="8"/>
  <c r="L110" i="8" s="1"/>
  <c r="R109" i="8"/>
  <c r="R59" i="1" s="1"/>
  <c r="S109" i="8"/>
  <c r="S110" i="8" s="1"/>
  <c r="F109" i="8"/>
  <c r="F110" i="8" s="1"/>
  <c r="J109" i="8"/>
  <c r="J59" i="1" s="1"/>
  <c r="H59" i="1"/>
  <c r="Z226" i="7"/>
  <c r="M278" i="7" l="1"/>
  <c r="N110" i="8"/>
  <c r="D278" i="7"/>
  <c r="U110" i="8"/>
  <c r="P278" i="7"/>
  <c r="R278" i="7"/>
  <c r="O278" i="7"/>
  <c r="S278" i="7"/>
  <c r="J278" i="7"/>
  <c r="T278" i="7"/>
  <c r="K278" i="7"/>
  <c r="N278" i="7"/>
  <c r="C278" i="7"/>
  <c r="G278" i="7"/>
  <c r="U278" i="7"/>
  <c r="W277" i="7"/>
  <c r="E278" i="7"/>
  <c r="Q278" i="7"/>
  <c r="B278" i="7"/>
  <c r="L278" i="7"/>
  <c r="H278" i="7"/>
  <c r="V278" i="7"/>
  <c r="F278" i="7"/>
  <c r="AA226" i="7"/>
  <c r="Q279" i="7" s="1"/>
  <c r="AB226" i="7"/>
  <c r="E59" i="1"/>
  <c r="P59" i="1"/>
  <c r="M110" i="8"/>
  <c r="R110" i="8"/>
  <c r="I110" i="8"/>
  <c r="F59" i="1"/>
  <c r="D59" i="1"/>
  <c r="K59" i="1"/>
  <c r="T59" i="1"/>
  <c r="O110" i="8"/>
  <c r="G110" i="8"/>
  <c r="J110" i="8"/>
  <c r="Q110" i="8"/>
  <c r="L59" i="1"/>
  <c r="C59" i="1"/>
  <c r="S59" i="1"/>
  <c r="V110" i="8"/>
  <c r="V53" i="1"/>
  <c r="U53" i="1"/>
  <c r="T53" i="1"/>
  <c r="S53" i="1"/>
  <c r="R53" i="1"/>
  <c r="Q53" i="1"/>
  <c r="P53" i="1"/>
  <c r="O53" i="1"/>
  <c r="N53" i="1"/>
  <c r="M53" i="1"/>
  <c r="L53" i="1"/>
  <c r="K53" i="1"/>
  <c r="J53" i="1"/>
  <c r="I53" i="1"/>
  <c r="H53" i="1"/>
  <c r="G53" i="1"/>
  <c r="F53" i="1"/>
  <c r="E53" i="1"/>
  <c r="C53" i="1"/>
  <c r="O279" i="7" l="1"/>
  <c r="C279" i="7"/>
  <c r="B279" i="7"/>
  <c r="N279" i="7"/>
  <c r="T279" i="7"/>
  <c r="P279" i="7"/>
  <c r="D279" i="7"/>
  <c r="M279" i="7"/>
  <c r="H279" i="7"/>
  <c r="G279" i="7"/>
  <c r="S279" i="7"/>
  <c r="I279" i="7"/>
  <c r="V279" i="7"/>
  <c r="E279" i="7"/>
  <c r="L279" i="7"/>
  <c r="K279" i="7"/>
  <c r="J279" i="7"/>
  <c r="W278" i="7"/>
  <c r="F279" i="7"/>
  <c r="R279" i="7"/>
  <c r="U279" i="7"/>
  <c r="H111" i="8"/>
  <c r="H112" i="8" s="1"/>
  <c r="H113" i="8" s="1"/>
  <c r="H61" i="1" s="1"/>
  <c r="D111" i="8"/>
  <c r="D112" i="8" s="1"/>
  <c r="D113" i="8" s="1"/>
  <c r="D61" i="1" s="1"/>
  <c r="O111" i="8"/>
  <c r="O112" i="8" s="1"/>
  <c r="O60" i="1" s="1"/>
  <c r="T111" i="8"/>
  <c r="T112" i="8" s="1"/>
  <c r="T113" i="8" s="1"/>
  <c r="T61" i="1" s="1"/>
  <c r="R111" i="8"/>
  <c r="R112" i="8" s="1"/>
  <c r="R60" i="1" s="1"/>
  <c r="K111" i="8"/>
  <c r="K112" i="8" s="1"/>
  <c r="K113" i="8" s="1"/>
  <c r="K61" i="1" s="1"/>
  <c r="J111" i="8"/>
  <c r="J112" i="8" s="1"/>
  <c r="B110" i="8"/>
  <c r="B112" i="8" s="1"/>
  <c r="B113" i="8" s="1"/>
  <c r="B61" i="1" s="1"/>
  <c r="M111" i="8"/>
  <c r="M112" i="8" s="1"/>
  <c r="M113" i="8" s="1"/>
  <c r="M61" i="1" s="1"/>
  <c r="I111" i="8"/>
  <c r="I112" i="8" s="1"/>
  <c r="I113" i="8" s="1"/>
  <c r="I61" i="1" s="1"/>
  <c r="Z61" i="7"/>
  <c r="S62" i="7" s="1"/>
  <c r="C111" i="8"/>
  <c r="C112" i="8" s="1"/>
  <c r="C113" i="8" s="1"/>
  <c r="C61" i="1" s="1"/>
  <c r="N111" i="8"/>
  <c r="N112" i="8" s="1"/>
  <c r="N113" i="8" s="1"/>
  <c r="N61" i="1" s="1"/>
  <c r="V111" i="8"/>
  <c r="V112" i="8" s="1"/>
  <c r="V60" i="1" s="1"/>
  <c r="Q111" i="8"/>
  <c r="Q112" i="8" s="1"/>
  <c r="Q60" i="1" s="1"/>
  <c r="L111" i="8"/>
  <c r="L112" i="8" s="1"/>
  <c r="L60" i="1" s="1"/>
  <c r="P111" i="8"/>
  <c r="P112" i="8" s="1"/>
  <c r="P113" i="8" s="1"/>
  <c r="P61" i="1" s="1"/>
  <c r="U111" i="8"/>
  <c r="U112" i="8" s="1"/>
  <c r="U60" i="1" s="1"/>
  <c r="F111" i="8"/>
  <c r="F112" i="8" s="1"/>
  <c r="F113" i="8" s="1"/>
  <c r="F61" i="1" s="1"/>
  <c r="G111" i="8"/>
  <c r="G112" i="8" s="1"/>
  <c r="G60" i="1" s="1"/>
  <c r="E111" i="8"/>
  <c r="E112" i="8" s="1"/>
  <c r="E60" i="1" s="1"/>
  <c r="S111" i="8"/>
  <c r="S112" i="8" s="1"/>
  <c r="B53" i="1"/>
  <c r="H60" i="1" l="1"/>
  <c r="W279" i="7"/>
  <c r="L113" i="8"/>
  <c r="L61" i="1" s="1"/>
  <c r="G113" i="8"/>
  <c r="G61" i="1" s="1"/>
  <c r="N60" i="1"/>
  <c r="N58" i="7"/>
  <c r="N65" i="1" s="1"/>
  <c r="E60" i="7"/>
  <c r="O113" i="8"/>
  <c r="O61" i="1" s="1"/>
  <c r="T60" i="1"/>
  <c r="K60" i="1"/>
  <c r="D60" i="1"/>
  <c r="P60" i="7"/>
  <c r="H60" i="7"/>
  <c r="N61" i="7"/>
  <c r="G58" i="7"/>
  <c r="G65" i="1" s="1"/>
  <c r="I58" i="7"/>
  <c r="I65" i="1" s="1"/>
  <c r="U62" i="7"/>
  <c r="C62" i="7"/>
  <c r="F58" i="7"/>
  <c r="F65" i="1" s="1"/>
  <c r="T58" i="7"/>
  <c r="T65" i="1" s="1"/>
  <c r="N60" i="7"/>
  <c r="O62" i="7"/>
  <c r="M62" i="7"/>
  <c r="F62" i="7"/>
  <c r="R61" i="7"/>
  <c r="K58" i="7"/>
  <c r="K65" i="1" s="1"/>
  <c r="S61" i="7"/>
  <c r="O61" i="7"/>
  <c r="Q60" i="7"/>
  <c r="J62" i="7"/>
  <c r="T62" i="7"/>
  <c r="L60" i="7"/>
  <c r="Q61" i="7"/>
  <c r="P62" i="7"/>
  <c r="E61" i="7"/>
  <c r="L62" i="7"/>
  <c r="U58" i="7"/>
  <c r="U65" i="1" s="1"/>
  <c r="B58" i="7"/>
  <c r="B65" i="1" s="1"/>
  <c r="F61" i="7"/>
  <c r="L58" i="7"/>
  <c r="L65" i="1" s="1"/>
  <c r="K62" i="7"/>
  <c r="I60" i="7"/>
  <c r="V62" i="7"/>
  <c r="P58" i="7"/>
  <c r="P65" i="1" s="1"/>
  <c r="B60" i="1"/>
  <c r="I60" i="1"/>
  <c r="R113" i="8"/>
  <c r="R61" i="1" s="1"/>
  <c r="V58" i="7"/>
  <c r="V65" i="1" s="1"/>
  <c r="E58" i="7"/>
  <c r="E65" i="1" s="1"/>
  <c r="O60" i="7"/>
  <c r="R58" i="7"/>
  <c r="R65" i="1" s="1"/>
  <c r="U60" i="7"/>
  <c r="G60" i="7"/>
  <c r="M60" i="7"/>
  <c r="C61" i="7"/>
  <c r="O58" i="7"/>
  <c r="O65" i="1" s="1"/>
  <c r="F60" i="7"/>
  <c r="T60" i="7"/>
  <c r="P60" i="1"/>
  <c r="V113" i="8"/>
  <c r="V61" i="1" s="1"/>
  <c r="I62" i="7"/>
  <c r="H62" i="7"/>
  <c r="L61" i="7"/>
  <c r="K61" i="7"/>
  <c r="E62" i="7"/>
  <c r="Q62" i="7"/>
  <c r="Q58" i="7"/>
  <c r="Q65" i="1" s="1"/>
  <c r="N62" i="7"/>
  <c r="J58" i="7"/>
  <c r="J65" i="1" s="1"/>
  <c r="H61" i="7"/>
  <c r="C60" i="7"/>
  <c r="B66" i="7"/>
  <c r="B68" i="1" s="1"/>
  <c r="T61" i="7"/>
  <c r="D61" i="7"/>
  <c r="I61" i="7"/>
  <c r="S60" i="7"/>
  <c r="C60" i="1"/>
  <c r="U113" i="8"/>
  <c r="U61" i="1" s="1"/>
  <c r="M60" i="1"/>
  <c r="J113" i="8"/>
  <c r="J61" i="1" s="1"/>
  <c r="J60" i="1"/>
  <c r="S60" i="1"/>
  <c r="S113" i="8"/>
  <c r="S61" i="1" s="1"/>
  <c r="F60" i="1"/>
  <c r="R60" i="7"/>
  <c r="M61" i="7"/>
  <c r="G62" i="7"/>
  <c r="D58" i="7"/>
  <c r="D65" i="1" s="1"/>
  <c r="S58" i="7"/>
  <c r="S65" i="1" s="1"/>
  <c r="J61" i="7"/>
  <c r="D62" i="7"/>
  <c r="U61" i="7"/>
  <c r="P61" i="7"/>
  <c r="G61" i="7"/>
  <c r="V60" i="7"/>
  <c r="M58" i="7"/>
  <c r="M65" i="1" s="1"/>
  <c r="H58" i="7"/>
  <c r="H65" i="1" s="1"/>
  <c r="V61" i="7"/>
  <c r="D60" i="7"/>
  <c r="J60" i="7"/>
  <c r="K60" i="7"/>
  <c r="R62" i="7"/>
  <c r="C58" i="7"/>
  <c r="C65" i="1" s="1"/>
  <c r="Q113" i="8"/>
  <c r="Q61" i="1" s="1"/>
  <c r="E113" i="8"/>
  <c r="E61" i="1" s="1"/>
  <c r="T63" i="7" l="1"/>
  <c r="T66" i="1" s="1"/>
  <c r="O63" i="7"/>
  <c r="O65" i="7" s="1"/>
  <c r="I63" i="7"/>
  <c r="I66" i="1" s="1"/>
  <c r="K63" i="7"/>
  <c r="K66" i="1" s="1"/>
  <c r="F63" i="7"/>
  <c r="F65" i="7" s="1"/>
  <c r="R63" i="7"/>
  <c r="R64" i="7" s="1"/>
  <c r="R67" i="1" s="1"/>
  <c r="G63" i="7"/>
  <c r="G66" i="1" s="1"/>
  <c r="Q63" i="7"/>
  <c r="Q66" i="1" s="1"/>
  <c r="N63" i="7"/>
  <c r="N66" i="1" s="1"/>
  <c r="H63" i="7"/>
  <c r="H66" i="1" s="1"/>
  <c r="J63" i="7"/>
  <c r="J66" i="1" s="1"/>
  <c r="S63" i="7"/>
  <c r="S64" i="7" s="1"/>
  <c r="S67" i="1" s="1"/>
  <c r="U63" i="7"/>
  <c r="U65" i="7" s="1"/>
  <c r="L63" i="7"/>
  <c r="L65" i="7" s="1"/>
  <c r="P63" i="7"/>
  <c r="P64" i="7" s="1"/>
  <c r="P67" i="1" s="1"/>
  <c r="M63" i="7"/>
  <c r="M66" i="1" s="1"/>
  <c r="B62" i="7"/>
  <c r="D63" i="7"/>
  <c r="D66" i="1" s="1"/>
  <c r="V63" i="7"/>
  <c r="V66" i="1" s="1"/>
  <c r="C63" i="7"/>
  <c r="C66" i="1" s="1"/>
  <c r="B61" i="7"/>
  <c r="E63" i="7"/>
  <c r="E66" i="1" s="1"/>
  <c r="I65" i="7"/>
  <c r="B60" i="7"/>
  <c r="I64" i="7" l="1"/>
  <c r="I67" i="1" s="1"/>
  <c r="F64" i="7"/>
  <c r="F67" i="1" s="1"/>
  <c r="F66" i="1"/>
  <c r="T64" i="7"/>
  <c r="T67" i="1" s="1"/>
  <c r="K64" i="7"/>
  <c r="K67" i="1" s="1"/>
  <c r="Q65" i="7"/>
  <c r="K65" i="7"/>
  <c r="O64" i="7"/>
  <c r="O67" i="1" s="1"/>
  <c r="T65" i="7"/>
  <c r="O66" i="1"/>
  <c r="C65" i="7"/>
  <c r="M64" i="7"/>
  <c r="M67" i="1" s="1"/>
  <c r="D64" i="7"/>
  <c r="D67" i="1" s="1"/>
  <c r="R65" i="7"/>
  <c r="R66" i="1"/>
  <c r="H64" i="7"/>
  <c r="H67" i="1" s="1"/>
  <c r="L66" i="1"/>
  <c r="E64" i="7"/>
  <c r="E67" i="1" s="1"/>
  <c r="S65" i="7"/>
  <c r="U64" i="7"/>
  <c r="U67" i="1" s="1"/>
  <c r="M65" i="7"/>
  <c r="S66" i="1"/>
  <c r="U66" i="1"/>
  <c r="P66" i="1"/>
  <c r="V65" i="7"/>
  <c r="V64" i="7"/>
  <c r="V67" i="1" s="1"/>
  <c r="P65" i="7"/>
  <c r="G65" i="7"/>
  <c r="G64" i="7"/>
  <c r="G67" i="1" s="1"/>
  <c r="J65" i="7"/>
  <c r="J64" i="7"/>
  <c r="J67" i="1" s="1"/>
  <c r="L64" i="7"/>
  <c r="L67" i="1" s="1"/>
  <c r="E65" i="7"/>
  <c r="H65" i="7"/>
  <c r="N64" i="7"/>
  <c r="N67" i="1" s="1"/>
  <c r="B63" i="7"/>
  <c r="B66" i="1" s="1"/>
  <c r="N65" i="7"/>
  <c r="C64" i="7"/>
  <c r="C67" i="1" s="1"/>
  <c r="D65" i="7"/>
  <c r="Q64" i="7"/>
  <c r="Q67" i="1" s="1"/>
  <c r="B64" i="7" l="1"/>
  <c r="B67" i="1" s="1"/>
  <c r="B65" i="7"/>
</calcChain>
</file>

<file path=xl/sharedStrings.xml><?xml version="1.0" encoding="utf-8"?>
<sst xmlns="http://schemas.openxmlformats.org/spreadsheetml/2006/main" count="294" uniqueCount="67">
  <si>
    <t>Total</t>
  </si>
  <si>
    <t>Project Rank</t>
  </si>
  <si>
    <t>Project Ranking List /w Requested Funding</t>
  </si>
  <si>
    <t>Funder 1</t>
  </si>
  <si>
    <t>Funder 2</t>
  </si>
  <si>
    <t>Funder 3</t>
  </si>
  <si>
    <t>Funder 4</t>
  </si>
  <si>
    <t>Funder 5</t>
  </si>
  <si>
    <t>Funder 6</t>
  </si>
  <si>
    <t>Funder 7</t>
  </si>
  <si>
    <t>Funder 8</t>
  </si>
  <si>
    <t>Funder 9</t>
  </si>
  <si>
    <t>Funder 10</t>
  </si>
  <si>
    <t>Max. Fundable</t>
  </si>
  <si>
    <t>Reimbursement Rate</t>
  </si>
  <si>
    <t>Mixed Mode (Gap Filling + Proportional Reimbursement)</t>
  </si>
  <si>
    <t>Gap Filling Only = Maximally Fundable Number of Projects</t>
  </si>
  <si>
    <t>Actual Reimbursement</t>
  </si>
  <si>
    <t>Actually Fundable</t>
  </si>
  <si>
    <t>Enter below your…</t>
  </si>
  <si>
    <t>… Commission Top-Up</t>
  </si>
  <si>
    <t>… Expected Minimum Reimbursement per Partner</t>
  </si>
  <si>
    <t>Funder 11</t>
  </si>
  <si>
    <t>Funder 12</t>
  </si>
  <si>
    <t>Funder 13</t>
  </si>
  <si>
    <t>Funder 14</t>
  </si>
  <si>
    <t>Funder 15</t>
  </si>
  <si>
    <t>Funder 16</t>
  </si>
  <si>
    <t>Funder 17</t>
  </si>
  <si>
    <t>Funder 18</t>
  </si>
  <si>
    <t>Funder 19</t>
  </si>
  <si>
    <t>Funder 20</t>
  </si>
  <si>
    <t>Reimbursement</t>
  </si>
  <si>
    <t>No. Of Projects</t>
  </si>
  <si>
    <t>Calculation Sheet for Distribution of Budget in FP7 ERA-NET Plus* activities</t>
  </si>
  <si>
    <t>(* according to the Mixe Mode Mechanism of ERASysBio+)</t>
  </si>
  <si>
    <t>Budgets</t>
  </si>
  <si>
    <t>COM Topup</t>
  </si>
  <si>
    <t>Baseline Reimbursement</t>
  </si>
  <si>
    <t>Sum Funders</t>
  </si>
  <si>
    <t>Rank</t>
  </si>
  <si>
    <t>Ranks</t>
  </si>
  <si>
    <t>Fundable ranks</t>
  </si>
  <si>
    <t>Topup leftover</t>
  </si>
  <si>
    <t>Gap fill</t>
  </si>
  <si>
    <t>Sum funders</t>
  </si>
  <si>
    <t>I. Partial sums</t>
  </si>
  <si>
    <t>II. Gap fill reimbursement</t>
  </si>
  <si>
    <t>To Reach Baseline</t>
  </si>
  <si>
    <t>Reimbursement:</t>
  </si>
  <si>
    <t>Total %</t>
  </si>
  <si>
    <t>III. Additional Reimbursement To Reach Baseline Reimbursement (% of Funder's Used Budget)</t>
  </si>
  <si>
    <t>IV. Comparison Reimbursements with COM Topup</t>
  </si>
  <si>
    <t>0. Funding</t>
  </si>
  <si>
    <t>V. Additional Reimbursements from distribution of Topup leftover (according to Funder's used budget )</t>
  </si>
  <si>
    <t>Leftover distribution</t>
  </si>
  <si>
    <t>Budget allocation</t>
  </si>
  <si>
    <t>Max EC reimbursement allowable</t>
  </si>
  <si>
    <t>allowed</t>
  </si>
  <si>
    <t>used [Sum Gap-fill + Additional (to reach baseline)]</t>
  </si>
  <si>
    <t>Leftover</t>
  </si>
  <si>
    <t>Max Reimb</t>
  </si>
  <si>
    <t>Gap Filling</t>
  </si>
  <si>
    <t>Distribution</t>
  </si>
  <si>
    <t>Total Reimbursement</t>
  </si>
  <si>
    <t>Fundable Projects</t>
  </si>
  <si>
    <t>COM coverable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</si>
</sst>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000%"/>
  </numFmts>
  <fonts count="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1" tint="0.249977111117893"/>
        <bgColor indexed="64"/>
      </patternFill>
    </fill>
    <fill>
      <patternFill patternType="solid">
        <fgColor theme="1"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tint="-0.49998474074526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0" fontId="3" fillId="2" borderId="2" xfId="0" applyFont="1" applyFill="1" applyBorder="1" applyAlignment="1">
      <alignment horizontal="center"/>
    </xf>
    <xf numFmtId="3" fontId="0" fillId="0" borderId="0" xfId="0" applyNumberFormat="1"/>
    <xf numFmtId="0" fontId="0" fillId="0" borderId="17" xfId="0" applyBorder="1" applyAlignment="1">
      <alignment horizontal="center"/>
    </xf>
    <xf numFmtId="0" fontId="0" fillId="0" borderId="18" xfId="0"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3" fontId="0" fillId="0" borderId="0" xfId="0" applyNumberFormat="1" applyBorder="1"/>
    <xf numFmtId="3" fontId="0" fillId="0" borderId="0" xfId="0" applyNumberFormat="1" applyFill="1" applyBorder="1"/>
    <xf numFmtId="0" fontId="3" fillId="2" borderId="22" xfId="0" applyFont="1" applyFill="1" applyBorder="1" applyAlignment="1">
      <alignment horizontal="center"/>
    </xf>
    <xf numFmtId="164" fontId="0" fillId="0" borderId="0" xfId="1" applyNumberFormat="1" applyFont="1"/>
    <xf numFmtId="0" fontId="0" fillId="0" borderId="12" xfId="0" applyBorder="1"/>
    <xf numFmtId="0" fontId="0" fillId="0" borderId="24" xfId="0" applyBorder="1" applyAlignment="1">
      <alignment horizontal="center"/>
    </xf>
    <xf numFmtId="0" fontId="3" fillId="2" borderId="25" xfId="0" applyFont="1" applyFill="1" applyBorder="1" applyAlignment="1">
      <alignment horizontal="center"/>
    </xf>
    <xf numFmtId="9" fontId="0" fillId="0" borderId="0" xfId="2" applyFont="1"/>
    <xf numFmtId="10" fontId="0" fillId="0" borderId="0" xfId="2" applyNumberFormat="1" applyFont="1"/>
    <xf numFmtId="10" fontId="0" fillId="0" borderId="0" xfId="0" applyNumberFormat="1"/>
    <xf numFmtId="0" fontId="0" fillId="0" borderId="0" xfId="0" applyBorder="1" applyAlignment="1">
      <alignment horizontal="center"/>
    </xf>
    <xf numFmtId="0" fontId="0" fillId="0" borderId="14" xfId="0" applyBorder="1"/>
    <xf numFmtId="0" fontId="0" fillId="0" borderId="0" xfId="0" applyBorder="1"/>
    <xf numFmtId="3" fontId="0" fillId="4" borderId="4" xfId="1" applyNumberFormat="1" applyFont="1" applyFill="1" applyBorder="1"/>
    <xf numFmtId="3" fontId="0" fillId="4" borderId="5" xfId="1" applyNumberFormat="1" applyFont="1" applyFill="1" applyBorder="1"/>
    <xf numFmtId="3" fontId="0" fillId="4" borderId="1" xfId="1" applyNumberFormat="1" applyFont="1" applyFill="1" applyBorder="1"/>
    <xf numFmtId="3" fontId="0" fillId="4" borderId="7" xfId="1" applyNumberFormat="1" applyFont="1" applyFill="1" applyBorder="1"/>
    <xf numFmtId="3" fontId="0" fillId="4" borderId="9" xfId="1" applyNumberFormat="1" applyFont="1" applyFill="1" applyBorder="1"/>
    <xf numFmtId="3" fontId="0" fillId="4" borderId="10" xfId="1" applyNumberFormat="1" applyFont="1" applyFill="1" applyBorder="1"/>
    <xf numFmtId="9" fontId="0" fillId="4" borderId="10" xfId="2" applyFont="1" applyFill="1" applyBorder="1"/>
    <xf numFmtId="0" fontId="0" fillId="0" borderId="6" xfId="0" applyBorder="1"/>
    <xf numFmtId="0" fontId="0" fillId="0" borderId="8" xfId="0" applyBorder="1"/>
    <xf numFmtId="0" fontId="3" fillId="2" borderId="37" xfId="0" applyFont="1" applyFill="1" applyBorder="1" applyAlignment="1">
      <alignment horizontal="center"/>
    </xf>
    <xf numFmtId="0" fontId="0" fillId="0" borderId="0" xfId="0" applyFill="1" applyBorder="1"/>
    <xf numFmtId="3" fontId="0" fillId="0" borderId="0" xfId="1" applyNumberFormat="1" applyFont="1" applyFill="1" applyBorder="1"/>
    <xf numFmtId="3" fontId="0" fillId="5" borderId="1" xfId="0" applyNumberFormat="1" applyFill="1" applyBorder="1"/>
    <xf numFmtId="10" fontId="0" fillId="5" borderId="1" xfId="2" applyNumberFormat="1" applyFont="1" applyFill="1" applyBorder="1"/>
    <xf numFmtId="10" fontId="0" fillId="5" borderId="1" xfId="0" applyNumberFormat="1" applyFill="1" applyBorder="1"/>
    <xf numFmtId="1" fontId="0" fillId="5" borderId="9" xfId="2" applyNumberFormat="1" applyFont="1" applyFill="1" applyBorder="1"/>
    <xf numFmtId="10" fontId="0" fillId="5" borderId="9" xfId="0" applyNumberFormat="1" applyFill="1" applyBorder="1"/>
    <xf numFmtId="10" fontId="0" fillId="5" borderId="10" xfId="0" applyNumberFormat="1" applyFill="1" applyBorder="1"/>
    <xf numFmtId="0" fontId="0" fillId="5" borderId="9" xfId="0" applyFill="1" applyBorder="1"/>
    <xf numFmtId="0" fontId="0" fillId="5" borderId="10" xfId="0" applyFill="1" applyBorder="1"/>
    <xf numFmtId="3" fontId="0" fillId="6" borderId="36" xfId="1" applyNumberFormat="1" applyFont="1" applyFill="1" applyBorder="1"/>
    <xf numFmtId="3" fontId="0" fillId="6" borderId="28" xfId="0" applyNumberFormat="1" applyFill="1" applyBorder="1"/>
    <xf numFmtId="3" fontId="0" fillId="6" borderId="29" xfId="0" applyNumberFormat="1" applyFill="1" applyBorder="1"/>
    <xf numFmtId="3" fontId="0" fillId="6" borderId="32" xfId="0" applyNumberFormat="1" applyFill="1" applyBorder="1"/>
    <xf numFmtId="0" fontId="4" fillId="0" borderId="0" xfId="0" applyFont="1"/>
    <xf numFmtId="0" fontId="3" fillId="2" borderId="43" xfId="0" applyFont="1" applyFill="1" applyBorder="1" applyAlignment="1">
      <alignment horizontal="center"/>
    </xf>
    <xf numFmtId="9" fontId="3" fillId="2" borderId="43" xfId="2" applyFont="1" applyFill="1" applyBorder="1" applyAlignment="1">
      <alignment horizontal="center"/>
    </xf>
    <xf numFmtId="164" fontId="3" fillId="2" borderId="43" xfId="1" applyNumberFormat="1" applyFont="1" applyFill="1" applyBorder="1" applyAlignment="1">
      <alignment horizontal="center"/>
    </xf>
    <xf numFmtId="0" fontId="0" fillId="0" borderId="11" xfId="0" applyFill="1" applyBorder="1" applyAlignment="1">
      <alignment horizontal="right"/>
    </xf>
    <xf numFmtId="0" fontId="0" fillId="0" borderId="12" xfId="0" applyFill="1" applyBorder="1" applyAlignment="1">
      <alignment horizontal="right"/>
    </xf>
    <xf numFmtId="0" fontId="4" fillId="0" borderId="11" xfId="0" applyFont="1" applyBorder="1"/>
    <xf numFmtId="0" fontId="0" fillId="0" borderId="47" xfId="0" applyFill="1" applyBorder="1" applyAlignment="1">
      <alignment horizontal="right"/>
    </xf>
    <xf numFmtId="0" fontId="0" fillId="0" borderId="44" xfId="0" applyBorder="1"/>
    <xf numFmtId="0" fontId="0" fillId="0" borderId="45" xfId="0" applyBorder="1"/>
    <xf numFmtId="0" fontId="0" fillId="0" borderId="49" xfId="0" applyFill="1" applyBorder="1" applyAlignment="1">
      <alignment horizontal="right"/>
    </xf>
    <xf numFmtId="0" fontId="0" fillId="0" borderId="2" xfId="0" applyFill="1" applyBorder="1" applyAlignment="1">
      <alignment horizontal="right"/>
    </xf>
    <xf numFmtId="0" fontId="3" fillId="2" borderId="42" xfId="0" applyFont="1" applyFill="1" applyBorder="1" applyAlignment="1">
      <alignment horizontal="center"/>
    </xf>
    <xf numFmtId="3" fontId="0" fillId="0" borderId="34" xfId="0" applyNumberFormat="1" applyFill="1" applyBorder="1"/>
    <xf numFmtId="0" fontId="3" fillId="2" borderId="44" xfId="0" applyFont="1" applyFill="1" applyBorder="1" applyAlignment="1">
      <alignment horizontal="center"/>
    </xf>
    <xf numFmtId="164" fontId="0" fillId="0" borderId="0" xfId="0" applyNumberFormat="1" applyBorder="1"/>
    <xf numFmtId="0" fontId="5" fillId="0" borderId="0" xfId="0" applyFont="1"/>
    <xf numFmtId="9" fontId="0" fillId="0" borderId="0" xfId="2" applyFont="1" applyBorder="1"/>
    <xf numFmtId="165" fontId="0" fillId="0" borderId="0" xfId="2" applyNumberFormat="1" applyFont="1"/>
    <xf numFmtId="0" fontId="0" fillId="0" borderId="0" xfId="0" applyFill="1" applyBorder="1" applyAlignment="1">
      <alignment horizontal="center"/>
    </xf>
    <xf numFmtId="0" fontId="3" fillId="2" borderId="22" xfId="0" applyFont="1" applyFill="1" applyBorder="1" applyAlignment="1">
      <alignment horizontal="left"/>
    </xf>
    <xf numFmtId="3" fontId="0" fillId="6" borderId="24" xfId="1" applyNumberFormat="1" applyFont="1" applyFill="1" applyBorder="1"/>
    <xf numFmtId="3" fontId="0" fillId="6" borderId="17" xfId="1" applyNumberFormat="1" applyFont="1" applyFill="1" applyBorder="1"/>
    <xf numFmtId="3" fontId="0" fillId="6" borderId="18" xfId="1" applyNumberFormat="1" applyFont="1" applyFill="1" applyBorder="1"/>
    <xf numFmtId="3" fontId="0" fillId="4" borderId="3" xfId="1" applyNumberFormat="1" applyFont="1" applyFill="1" applyBorder="1"/>
    <xf numFmtId="3" fontId="0" fillId="4" borderId="6" xfId="1" applyNumberFormat="1" applyFont="1" applyFill="1" applyBorder="1"/>
    <xf numFmtId="3" fontId="0" fillId="4" borderId="8" xfId="1" applyNumberFormat="1" applyFont="1" applyFill="1" applyBorder="1"/>
    <xf numFmtId="0" fontId="0" fillId="7" borderId="35" xfId="0" applyFill="1" applyBorder="1" applyAlignment="1">
      <alignment horizontal="center"/>
    </xf>
    <xf numFmtId="0" fontId="0" fillId="7" borderId="14" xfId="0" applyFill="1" applyBorder="1" applyAlignment="1">
      <alignment horizontal="center"/>
    </xf>
    <xf numFmtId="3" fontId="0" fillId="7" borderId="24" xfId="0" applyNumberFormat="1" applyFill="1" applyBorder="1"/>
    <xf numFmtId="3" fontId="0" fillId="7" borderId="3" xfId="0" applyNumberFormat="1" applyFill="1" applyBorder="1"/>
    <xf numFmtId="3" fontId="0" fillId="7" borderId="4" xfId="0" applyNumberFormat="1" applyFill="1" applyBorder="1"/>
    <xf numFmtId="3" fontId="0" fillId="7" borderId="5" xfId="0" applyNumberFormat="1" applyFill="1" applyBorder="1"/>
    <xf numFmtId="0" fontId="0" fillId="7" borderId="15" xfId="0" applyFill="1" applyBorder="1" applyAlignment="1">
      <alignment horizontal="center"/>
    </xf>
    <xf numFmtId="0" fontId="0" fillId="7" borderId="11" xfId="0" applyFill="1" applyBorder="1" applyAlignment="1">
      <alignment horizontal="center"/>
    </xf>
    <xf numFmtId="3" fontId="0" fillId="7" borderId="17" xfId="0" applyNumberFormat="1" applyFill="1" applyBorder="1"/>
    <xf numFmtId="3" fontId="0" fillId="7" borderId="6" xfId="0" applyNumberFormat="1" applyFill="1" applyBorder="1"/>
    <xf numFmtId="3" fontId="0" fillId="7" borderId="1" xfId="0" applyNumberFormat="1" applyFill="1" applyBorder="1"/>
    <xf numFmtId="3" fontId="0" fillId="7" borderId="7" xfId="0" applyNumberFormat="1" applyFill="1" applyBorder="1"/>
    <xf numFmtId="0" fontId="0" fillId="7" borderId="16" xfId="0" applyFill="1" applyBorder="1" applyAlignment="1">
      <alignment horizontal="center"/>
    </xf>
    <xf numFmtId="0" fontId="0" fillId="7" borderId="12" xfId="0" applyFill="1" applyBorder="1" applyAlignment="1">
      <alignment horizontal="center"/>
    </xf>
    <xf numFmtId="3" fontId="0" fillId="7" borderId="18" xfId="0" applyNumberFormat="1" applyFill="1" applyBorder="1"/>
    <xf numFmtId="3" fontId="0" fillId="7" borderId="8" xfId="0" applyNumberFormat="1" applyFill="1" applyBorder="1"/>
    <xf numFmtId="3" fontId="0" fillId="7" borderId="9" xfId="0" applyNumberFormat="1" applyFill="1" applyBorder="1"/>
    <xf numFmtId="3" fontId="0" fillId="7" borderId="10" xfId="0" applyNumberFormat="1" applyFill="1" applyBorder="1"/>
    <xf numFmtId="0" fontId="0" fillId="7" borderId="0" xfId="0" applyFill="1"/>
    <xf numFmtId="3" fontId="0" fillId="7" borderId="22" xfId="0" applyNumberFormat="1" applyFill="1" applyBorder="1"/>
    <xf numFmtId="3" fontId="0" fillId="7" borderId="20" xfId="0" applyNumberFormat="1" applyFill="1" applyBorder="1"/>
    <xf numFmtId="3" fontId="0" fillId="7" borderId="21" xfId="0" applyNumberFormat="1" applyFill="1" applyBorder="1"/>
    <xf numFmtId="3" fontId="0" fillId="7" borderId="57" xfId="0" applyNumberFormat="1" applyFill="1" applyBorder="1"/>
    <xf numFmtId="0" fontId="0" fillId="7" borderId="25" xfId="0" applyFill="1" applyBorder="1"/>
    <xf numFmtId="0" fontId="0" fillId="7" borderId="24" xfId="0" applyFill="1" applyBorder="1" applyAlignment="1">
      <alignment horizontal="center"/>
    </xf>
    <xf numFmtId="3" fontId="0" fillId="7" borderId="14" xfId="0" applyNumberFormat="1" applyFill="1" applyBorder="1"/>
    <xf numFmtId="3" fontId="0" fillId="7" borderId="30" xfId="0" applyNumberFormat="1" applyFill="1" applyBorder="1"/>
    <xf numFmtId="3" fontId="0" fillId="7" borderId="26" xfId="0" applyNumberFormat="1" applyFill="1" applyBorder="1"/>
    <xf numFmtId="0" fontId="0" fillId="7" borderId="17" xfId="0" applyFill="1" applyBorder="1" applyAlignment="1">
      <alignment horizontal="center"/>
    </xf>
    <xf numFmtId="3" fontId="0" fillId="7" borderId="11" xfId="0" applyNumberFormat="1" applyFill="1" applyBorder="1"/>
    <xf numFmtId="3" fontId="0" fillId="7" borderId="31" xfId="0" applyNumberFormat="1" applyFill="1" applyBorder="1"/>
    <xf numFmtId="3" fontId="0" fillId="7" borderId="27" xfId="0" applyNumberFormat="1" applyFill="1" applyBorder="1"/>
    <xf numFmtId="0" fontId="0" fillId="7" borderId="18" xfId="0" applyFill="1" applyBorder="1" applyAlignment="1">
      <alignment horizontal="center"/>
    </xf>
    <xf numFmtId="3" fontId="0" fillId="7" borderId="12" xfId="0" applyNumberFormat="1" applyFill="1" applyBorder="1"/>
    <xf numFmtId="3" fontId="0" fillId="7" borderId="32" xfId="0" applyNumberFormat="1" applyFill="1" applyBorder="1"/>
    <xf numFmtId="3" fontId="0" fillId="7" borderId="33" xfId="0" applyNumberFormat="1" applyFill="1" applyBorder="1"/>
    <xf numFmtId="0" fontId="0" fillId="7" borderId="3" xfId="0" applyFill="1" applyBorder="1" applyAlignment="1">
      <alignment horizontal="center"/>
    </xf>
    <xf numFmtId="0" fontId="0" fillId="7" borderId="6" xfId="0" applyFill="1" applyBorder="1" applyAlignment="1">
      <alignment horizontal="center"/>
    </xf>
    <xf numFmtId="0" fontId="0" fillId="7" borderId="8" xfId="0" applyFill="1" applyBorder="1" applyAlignment="1">
      <alignment horizontal="center"/>
    </xf>
    <xf numFmtId="0" fontId="5" fillId="7" borderId="25" xfId="0" applyFont="1" applyFill="1" applyBorder="1" applyAlignment="1">
      <alignment horizontal="center"/>
    </xf>
    <xf numFmtId="3" fontId="5" fillId="7" borderId="19" xfId="0" applyNumberFormat="1" applyFont="1" applyFill="1" applyBorder="1" applyAlignment="1">
      <alignment horizontal="center"/>
    </xf>
    <xf numFmtId="3" fontId="5" fillId="7" borderId="37" xfId="0" applyNumberFormat="1" applyFont="1" applyFill="1" applyBorder="1" applyAlignment="1">
      <alignment horizontal="center"/>
    </xf>
    <xf numFmtId="0" fontId="0" fillId="7" borderId="14" xfId="0" applyFill="1" applyBorder="1"/>
    <xf numFmtId="0" fontId="0" fillId="7" borderId="11" xfId="0" applyFill="1" applyBorder="1"/>
    <xf numFmtId="10" fontId="0" fillId="7" borderId="31" xfId="2" applyNumberFormat="1" applyFont="1" applyFill="1" applyBorder="1"/>
    <xf numFmtId="10" fontId="0" fillId="7" borderId="1" xfId="2" applyNumberFormat="1" applyFont="1" applyFill="1" applyBorder="1"/>
    <xf numFmtId="10" fontId="0" fillId="7" borderId="7" xfId="2" applyNumberFormat="1" applyFont="1" applyFill="1" applyBorder="1"/>
    <xf numFmtId="0" fontId="0" fillId="7" borderId="53" xfId="0" applyFill="1" applyBorder="1"/>
    <xf numFmtId="3" fontId="0" fillId="7" borderId="30" xfId="1" applyNumberFormat="1" applyFont="1" applyFill="1" applyBorder="1"/>
    <xf numFmtId="3" fontId="0" fillId="7" borderId="31" xfId="1" applyNumberFormat="1" applyFont="1" applyFill="1" applyBorder="1"/>
    <xf numFmtId="3" fontId="0" fillId="7" borderId="32" xfId="1" applyNumberFormat="1" applyFont="1" applyFill="1" applyBorder="1"/>
    <xf numFmtId="3" fontId="0" fillId="7" borderId="28" xfId="0" applyNumberFormat="1" applyFill="1" applyBorder="1"/>
    <xf numFmtId="3" fontId="0" fillId="7" borderId="29" xfId="0" applyNumberFormat="1" applyFill="1" applyBorder="1"/>
    <xf numFmtId="3" fontId="0" fillId="7" borderId="14" xfId="1" applyNumberFormat="1" applyFont="1" applyFill="1" applyBorder="1"/>
    <xf numFmtId="3" fontId="0" fillId="7" borderId="11" xfId="1" applyNumberFormat="1" applyFont="1" applyFill="1" applyBorder="1"/>
    <xf numFmtId="3" fontId="0" fillId="7" borderId="12" xfId="1" applyNumberFormat="1" applyFont="1" applyFill="1" applyBorder="1"/>
    <xf numFmtId="3" fontId="0" fillId="7" borderId="36" xfId="1" applyNumberFormat="1" applyFont="1" applyFill="1" applyBorder="1"/>
    <xf numFmtId="0" fontId="0" fillId="0" borderId="0" xfId="0" applyFill="1"/>
    <xf numFmtId="9" fontId="0" fillId="0" borderId="0" xfId="2" applyFont="1" applyFill="1"/>
    <xf numFmtId="3" fontId="0" fillId="7" borderId="9" xfId="1" applyNumberFormat="1" applyFont="1" applyFill="1" applyBorder="1"/>
    <xf numFmtId="3" fontId="0" fillId="7" borderId="4" xfId="1" applyNumberFormat="1" applyFont="1" applyFill="1" applyBorder="1"/>
    <xf numFmtId="3" fontId="0" fillId="7" borderId="5" xfId="1" applyNumberFormat="1" applyFont="1" applyFill="1" applyBorder="1"/>
    <xf numFmtId="3" fontId="4" fillId="7" borderId="31" xfId="1" applyNumberFormat="1" applyFont="1" applyFill="1" applyBorder="1" applyAlignment="1">
      <alignment horizontal="center"/>
    </xf>
    <xf numFmtId="3" fontId="0" fillId="7" borderId="1" xfId="1" applyNumberFormat="1" applyFont="1" applyFill="1" applyBorder="1"/>
    <xf numFmtId="3" fontId="0" fillId="7" borderId="7" xfId="1" applyNumberFormat="1" applyFont="1" applyFill="1" applyBorder="1"/>
    <xf numFmtId="3" fontId="0" fillId="7" borderId="10" xfId="1" applyNumberFormat="1" applyFont="1" applyFill="1" applyBorder="1"/>
    <xf numFmtId="3" fontId="0" fillId="7" borderId="48" xfId="1" applyNumberFormat="1" applyFont="1" applyFill="1" applyBorder="1"/>
    <xf numFmtId="3" fontId="0" fillId="7" borderId="39" xfId="1" applyNumberFormat="1" applyFont="1" applyFill="1" applyBorder="1"/>
    <xf numFmtId="3" fontId="0" fillId="7" borderId="40" xfId="1" applyNumberFormat="1" applyFont="1" applyFill="1" applyBorder="1"/>
    <xf numFmtId="9" fontId="0" fillId="7" borderId="50" xfId="2" applyFont="1" applyFill="1" applyBorder="1"/>
    <xf numFmtId="9" fontId="0" fillId="7" borderId="51" xfId="2" applyFont="1" applyFill="1" applyBorder="1"/>
    <xf numFmtId="9" fontId="0" fillId="7" borderId="52" xfId="2" applyFont="1" applyFill="1" applyBorder="1"/>
    <xf numFmtId="9" fontId="0" fillId="7" borderId="46" xfId="2" applyFont="1" applyFill="1" applyBorder="1"/>
    <xf numFmtId="0" fontId="4" fillId="7" borderId="38" xfId="0" applyFont="1" applyFill="1" applyBorder="1"/>
    <xf numFmtId="3" fontId="0" fillId="7" borderId="39" xfId="0" applyNumberFormat="1" applyFill="1" applyBorder="1"/>
    <xf numFmtId="3" fontId="0" fillId="7" borderId="54" xfId="0" applyNumberFormat="1" applyFill="1" applyBorder="1"/>
    <xf numFmtId="0" fontId="0" fillId="7" borderId="6" xfId="0" applyFill="1" applyBorder="1"/>
    <xf numFmtId="3" fontId="0" fillId="7" borderId="55" xfId="0" applyNumberFormat="1" applyFill="1" applyBorder="1"/>
    <xf numFmtId="0" fontId="0" fillId="7" borderId="8" xfId="0" applyFill="1" applyBorder="1"/>
    <xf numFmtId="3" fontId="0" fillId="7" borderId="56" xfId="0" applyNumberFormat="1" applyFill="1" applyBorder="1"/>
    <xf numFmtId="0" fontId="0" fillId="7" borderId="38" xfId="0" applyFill="1" applyBorder="1"/>
    <xf numFmtId="3" fontId="0" fillId="7" borderId="40" xfId="0" applyNumberFormat="1" applyFill="1" applyBorder="1"/>
    <xf numFmtId="0" fontId="0" fillId="7" borderId="1" xfId="0" applyFill="1" applyBorder="1"/>
    <xf numFmtId="0" fontId="0" fillId="7" borderId="9" xfId="0" applyFill="1" applyBorder="1"/>
    <xf numFmtId="0" fontId="0" fillId="7" borderId="3" xfId="0" applyFill="1" applyBorder="1"/>
    <xf numFmtId="164" fontId="0" fillId="7" borderId="4" xfId="0" applyNumberFormat="1" applyFill="1" applyBorder="1"/>
    <xf numFmtId="164" fontId="0" fillId="7" borderId="1" xfId="0" applyNumberFormat="1" applyFill="1" applyBorder="1"/>
    <xf numFmtId="164" fontId="0" fillId="7" borderId="9" xfId="0" applyNumberFormat="1" applyFill="1" applyBorder="1"/>
    <xf numFmtId="164" fontId="0" fillId="7" borderId="4" xfId="0" applyNumberFormat="1" applyFill="1" applyBorder="1" applyAlignment="1">
      <alignment horizontal="center"/>
    </xf>
    <xf numFmtId="0" fontId="0" fillId="7" borderId="4" xfId="0" applyFill="1" applyBorder="1" applyAlignment="1">
      <alignment horizontal="center"/>
    </xf>
    <xf numFmtId="1" fontId="0" fillId="7" borderId="5" xfId="0" applyNumberFormat="1" applyFill="1" applyBorder="1"/>
    <xf numFmtId="164" fontId="0" fillId="7" borderId="1" xfId="0" applyNumberFormat="1" applyFill="1" applyBorder="1" applyAlignment="1">
      <alignment horizontal="center"/>
    </xf>
    <xf numFmtId="0" fontId="0" fillId="7" borderId="1" xfId="0" applyFill="1" applyBorder="1" applyAlignment="1">
      <alignment horizontal="center"/>
    </xf>
    <xf numFmtId="1" fontId="0" fillId="7" borderId="7" xfId="0" applyNumberFormat="1" applyFill="1" applyBorder="1"/>
    <xf numFmtId="164" fontId="0" fillId="7" borderId="9" xfId="0" applyNumberFormat="1" applyFill="1" applyBorder="1" applyAlignment="1">
      <alignment horizontal="center"/>
    </xf>
    <xf numFmtId="1" fontId="0" fillId="7" borderId="10" xfId="0" applyNumberFormat="1" applyFill="1" applyBorder="1"/>
    <xf numFmtId="0" fontId="2" fillId="2" borderId="34" xfId="0" applyFont="1" applyFill="1" applyBorder="1" applyAlignment="1">
      <alignment horizontal="left"/>
    </xf>
    <xf numFmtId="0" fontId="2" fillId="2" borderId="0" xfId="0" applyFont="1" applyFill="1" applyBorder="1" applyAlignment="1">
      <alignment horizontal="left"/>
    </xf>
    <xf numFmtId="0" fontId="2" fillId="3" borderId="13" xfId="0" applyFont="1" applyFill="1" applyBorder="1" applyAlignment="1">
      <alignment horizontal="center"/>
    </xf>
    <xf numFmtId="0" fontId="3" fillId="2" borderId="23" xfId="0" applyFont="1" applyFill="1" applyBorder="1" applyAlignment="1">
      <alignment horizontal="center"/>
    </xf>
    <xf numFmtId="0" fontId="3" fillId="2" borderId="26" xfId="0" applyFont="1" applyFill="1" applyBorder="1" applyAlignment="1">
      <alignment horizontal="center"/>
    </xf>
    <xf numFmtId="0" fontId="3" fillId="2" borderId="30" xfId="0" applyFont="1" applyFill="1" applyBorder="1" applyAlignment="1">
      <alignment horizontal="center"/>
    </xf>
    <xf numFmtId="0" fontId="0" fillId="4" borderId="17" xfId="0" applyFill="1" applyBorder="1" applyAlignment="1">
      <alignment horizontal="left"/>
    </xf>
    <xf numFmtId="0" fontId="0" fillId="4" borderId="27" xfId="0" applyFill="1" applyBorder="1" applyAlignment="1">
      <alignment horizontal="left"/>
    </xf>
    <xf numFmtId="0" fontId="0" fillId="4" borderId="31" xfId="0" applyFill="1" applyBorder="1" applyAlignment="1">
      <alignment horizontal="left"/>
    </xf>
    <xf numFmtId="0" fontId="0" fillId="4" borderId="18" xfId="0" applyFill="1" applyBorder="1" applyAlignment="1">
      <alignment horizontal="left"/>
    </xf>
    <xf numFmtId="0" fontId="0" fillId="4" borderId="33" xfId="0" applyFill="1" applyBorder="1" applyAlignment="1">
      <alignment horizontal="left"/>
    </xf>
    <xf numFmtId="0" fontId="0" fillId="4" borderId="32" xfId="0" applyFill="1" applyBorder="1" applyAlignment="1">
      <alignment horizontal="left"/>
    </xf>
    <xf numFmtId="0" fontId="2" fillId="2" borderId="38" xfId="0" applyFont="1" applyFill="1" applyBorder="1" applyAlignment="1">
      <alignment horizontal="left"/>
    </xf>
    <xf numFmtId="0" fontId="2" fillId="2" borderId="39" xfId="0" applyFont="1" applyFill="1" applyBorder="1" applyAlignment="1">
      <alignment horizontal="left"/>
    </xf>
    <xf numFmtId="0" fontId="2" fillId="2" borderId="40"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0" fillId="7" borderId="33" xfId="0" applyFill="1" applyBorder="1" applyAlignment="1">
      <alignment horizontal="center"/>
    </xf>
    <xf numFmtId="0" fontId="0" fillId="7" borderId="35" xfId="0" applyFill="1" applyBorder="1" applyAlignment="1">
      <alignment horizontal="center"/>
    </xf>
    <xf numFmtId="0" fontId="3" fillId="2" borderId="41" xfId="0" applyFont="1" applyFill="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4" fillId="7" borderId="42" xfId="1" applyNumberFormat="1" applyFont="1" applyFill="1" applyBorder="1" applyAlignment="1">
      <alignment horizontal="center"/>
    </xf>
    <xf numFmtId="0" fontId="4" fillId="7" borderId="43" xfId="1" applyNumberFormat="1" applyFont="1" applyFill="1" applyBorder="1" applyAlignment="1">
      <alignment horizontal="center"/>
    </xf>
  </cellXfs>
  <cellStyles count="3">
    <cellStyle name="Normaali" xfId="0" builtinId="0"/>
    <cellStyle name="Pilkku" xfId="1" builtinId="3"/>
    <cellStyle name="Prosentti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180975</xdr:rowOff>
    </xdr:from>
    <xdr:to>
      <xdr:col>9</xdr:col>
      <xdr:colOff>9525</xdr:colOff>
      <xdr:row>31</xdr:row>
      <xdr:rowOff>142874</xdr:rowOff>
    </xdr:to>
    <xdr:sp macro="" textlink="">
      <xdr:nvSpPr>
        <xdr:cNvPr id="2" name="Textfeld 1"/>
        <xdr:cNvSpPr txBox="1"/>
      </xdr:nvSpPr>
      <xdr:spPr>
        <a:xfrm>
          <a:off x="0" y="752475"/>
          <a:ext cx="6867525" cy="5295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General Information</a:t>
          </a:r>
          <a:endParaRPr lang="de-DE" sz="1100">
            <a:solidFill>
              <a:schemeClr val="dk1"/>
            </a:solidFill>
            <a:effectLst/>
            <a:latin typeface="+mn-lt"/>
            <a:ea typeface="+mn-ea"/>
            <a:cs typeface="+mn-cs"/>
          </a:endParaRPr>
        </a:p>
        <a:p>
          <a:r>
            <a:rPr lang="en-US" sz="1100">
              <a:solidFill>
                <a:schemeClr val="dk1"/>
              </a:solidFill>
              <a:effectLst/>
              <a:latin typeface="+mn-lt"/>
              <a:ea typeface="+mn-ea"/>
              <a:cs typeface="+mn-cs"/>
            </a:rPr>
            <a:t>The tool was prepared to find the most convenient distribution of budgets for a FP7 </a:t>
          </a:r>
          <a:r>
            <a:rPr lang="en-US" sz="1100" u="none">
              <a:solidFill>
                <a:schemeClr val="dk1"/>
              </a:solidFill>
              <a:effectLst/>
              <a:latin typeface="+mn-lt"/>
              <a:ea typeface="+mn-ea"/>
              <a:cs typeface="+mn-cs"/>
            </a:rPr>
            <a:t>ERA-NET Plus action. According to the ‘mixed mode’ mechanism of the ERA-NET Plus ERASysBio+ it applies a Virtual Common Pot for </a:t>
          </a:r>
          <a:r>
            <a:rPr lang="en-US" sz="1100">
              <a:solidFill>
                <a:schemeClr val="dk1"/>
              </a:solidFill>
              <a:effectLst/>
              <a:latin typeface="+mn-lt"/>
              <a:ea typeface="+mn-ea"/>
              <a:cs typeface="+mn-cs"/>
            </a:rPr>
            <a:t>the budgets of </a:t>
          </a:r>
          <a:r>
            <a:rPr lang="en-US" sz="1100" u="sng">
              <a:solidFill>
                <a:schemeClr val="dk1"/>
              </a:solidFill>
              <a:effectLst/>
              <a:latin typeface="+mn-lt"/>
              <a:ea typeface="+mn-ea"/>
              <a:cs typeface="+mn-cs"/>
            </a:rPr>
            <a:t>up to 20 funding partners </a:t>
          </a:r>
          <a:r>
            <a:rPr lang="en-US" sz="1100">
              <a:solidFill>
                <a:schemeClr val="dk1"/>
              </a:solidFill>
              <a:effectLst/>
              <a:latin typeface="+mn-lt"/>
              <a:ea typeface="+mn-ea"/>
              <a:cs typeface="+mn-cs"/>
            </a:rPr>
            <a:t>and a </a:t>
          </a:r>
          <a:r>
            <a:rPr lang="en-US" sz="1100" u="none">
              <a:solidFill>
                <a:schemeClr val="dk1"/>
              </a:solidFill>
              <a:effectLst/>
              <a:latin typeface="+mn-lt"/>
              <a:ea typeface="+mn-ea"/>
              <a:cs typeface="+mn-cs"/>
            </a:rPr>
            <a:t>Real Common Pot </a:t>
          </a:r>
          <a:r>
            <a:rPr lang="en-US" sz="1100">
              <a:solidFill>
                <a:schemeClr val="dk1"/>
              </a:solidFill>
              <a:effectLst/>
              <a:latin typeface="+mn-lt"/>
              <a:ea typeface="+mn-ea"/>
              <a:cs typeface="+mn-cs"/>
            </a:rPr>
            <a:t>for the European Commission’s top-up. It can deal with a final ranking list of </a:t>
          </a:r>
          <a:r>
            <a:rPr lang="en-US" sz="1100" u="sng">
              <a:solidFill>
                <a:schemeClr val="dk1"/>
              </a:solidFill>
              <a:effectLst/>
              <a:latin typeface="+mn-lt"/>
              <a:ea typeface="+mn-ea"/>
              <a:cs typeface="+mn-cs"/>
            </a:rPr>
            <a:t>up to 50 projects </a:t>
          </a:r>
          <a:r>
            <a:rPr lang="en-US" sz="1100">
              <a:solidFill>
                <a:schemeClr val="dk1"/>
              </a:solidFill>
              <a:effectLst/>
              <a:latin typeface="+mn-lt"/>
              <a:ea typeface="+mn-ea"/>
              <a:cs typeface="+mn-cs"/>
            </a:rPr>
            <a:t>and provides results for the following two scenarios.</a:t>
          </a:r>
        </a:p>
        <a:p>
          <a:endParaRPr lang="de-DE" sz="1100">
            <a:solidFill>
              <a:schemeClr val="dk1"/>
            </a:solidFill>
            <a:effectLst/>
            <a:latin typeface="+mn-lt"/>
            <a:ea typeface="+mn-ea"/>
            <a:cs typeface="+mn-cs"/>
          </a:endParaRPr>
        </a:p>
        <a:p>
          <a:r>
            <a:rPr lang="en-US" sz="1100" b="1">
              <a:solidFill>
                <a:schemeClr val="dk1"/>
              </a:solidFill>
              <a:effectLst/>
              <a:latin typeface="+mn-lt"/>
              <a:ea typeface="+mn-ea"/>
              <a:cs typeface="+mn-cs"/>
            </a:rPr>
            <a:t>Gap Filling</a:t>
          </a:r>
          <a:endParaRPr lang="de-DE" sz="1100">
            <a:solidFill>
              <a:schemeClr val="dk1"/>
            </a:solidFill>
            <a:effectLst/>
            <a:latin typeface="+mn-lt"/>
            <a:ea typeface="+mn-ea"/>
            <a:cs typeface="+mn-cs"/>
          </a:endParaRPr>
        </a:p>
        <a:p>
          <a:r>
            <a:rPr lang="en-US" sz="1100">
              <a:solidFill>
                <a:schemeClr val="dk1"/>
              </a:solidFill>
              <a:effectLst/>
              <a:latin typeface="+mn-lt"/>
              <a:ea typeface="+mn-ea"/>
              <a:cs typeface="+mn-cs"/>
            </a:rPr>
            <a:t>This scenario calculates the </a:t>
          </a:r>
          <a:r>
            <a:rPr lang="en-US" sz="1100" u="sng">
              <a:solidFill>
                <a:schemeClr val="dk1"/>
              </a:solidFill>
              <a:effectLst/>
              <a:latin typeface="+mn-lt"/>
              <a:ea typeface="+mn-ea"/>
              <a:cs typeface="+mn-cs"/>
            </a:rPr>
            <a:t>most extended list of fundable projects </a:t>
          </a:r>
          <a:r>
            <a:rPr lang="en-US" sz="1100">
              <a:solidFill>
                <a:schemeClr val="dk1"/>
              </a:solidFill>
              <a:effectLst/>
              <a:latin typeface="+mn-lt"/>
              <a:ea typeface="+mn-ea"/>
              <a:cs typeface="+mn-cs"/>
            </a:rPr>
            <a:t>possible under the given conditions. The top-up of the European Commission is used only to support those partners that cannot fund the next project on the list, i.e. it fills a gap in funding wherever it appears when following the list. The calculation stops if there is not sufficient top-up left over to fund the next rank and the remaining (small) portion of top-up will be completely distributed among the partners in relation to their costs to make optimal use of the money.</a:t>
          </a:r>
        </a:p>
        <a:p>
          <a:endParaRPr lang="de-DE" sz="1100">
            <a:solidFill>
              <a:schemeClr val="dk1"/>
            </a:solidFill>
            <a:effectLst/>
            <a:latin typeface="+mn-lt"/>
            <a:ea typeface="+mn-ea"/>
            <a:cs typeface="+mn-cs"/>
          </a:endParaRPr>
        </a:p>
        <a:p>
          <a:r>
            <a:rPr lang="en-US" sz="1100" b="1">
              <a:solidFill>
                <a:schemeClr val="dk1"/>
              </a:solidFill>
              <a:effectLst/>
              <a:latin typeface="+mn-lt"/>
              <a:ea typeface="+mn-ea"/>
              <a:cs typeface="+mn-cs"/>
            </a:rPr>
            <a:t>Mixed Mode</a:t>
          </a:r>
          <a:endParaRPr lang="de-DE" sz="1100">
            <a:solidFill>
              <a:schemeClr val="dk1"/>
            </a:solidFill>
            <a:effectLst/>
            <a:latin typeface="+mn-lt"/>
            <a:ea typeface="+mn-ea"/>
            <a:cs typeface="+mn-cs"/>
          </a:endParaRPr>
        </a:p>
        <a:p>
          <a:r>
            <a:rPr lang="en-US" sz="1100">
              <a:solidFill>
                <a:schemeClr val="dk1"/>
              </a:solidFill>
              <a:effectLst/>
              <a:latin typeface="+mn-lt"/>
              <a:ea typeface="+mn-ea"/>
              <a:cs typeface="+mn-cs"/>
            </a:rPr>
            <a:t>This scenario combines gap filling and a proportional reimbursement to </a:t>
          </a:r>
          <a:r>
            <a:rPr lang="en-US" sz="1100" u="sng">
              <a:solidFill>
                <a:schemeClr val="dk1"/>
              </a:solidFill>
              <a:effectLst/>
              <a:latin typeface="+mn-lt"/>
              <a:ea typeface="+mn-ea"/>
              <a:cs typeface="+mn-cs"/>
            </a:rPr>
            <a:t>provide</a:t>
          </a:r>
          <a:r>
            <a:rPr lang="en-US" sz="1100" u="sng" baseline="0">
              <a:solidFill>
                <a:schemeClr val="dk1"/>
              </a:solidFill>
              <a:effectLst/>
              <a:latin typeface="+mn-lt"/>
              <a:ea typeface="+mn-ea"/>
              <a:cs typeface="+mn-cs"/>
            </a:rPr>
            <a:t> a balanced result</a:t>
          </a:r>
          <a:r>
            <a:rPr lang="en-US" sz="1100">
              <a:solidFill>
                <a:schemeClr val="dk1"/>
              </a:solidFill>
              <a:effectLst/>
              <a:latin typeface="+mn-lt"/>
              <a:ea typeface="+mn-ea"/>
              <a:cs typeface="+mn-cs"/>
            </a:rPr>
            <a:t>. The user enters a baseline percentage reimbursement and all partners will receive at least the respective return. As before, the top-up is also used to fill gaps in the ranking list wherever they appear. The actual percentage of basic reimbursement is fitted to the result in relation to the actual national expenditures (without top-up). The actual reimbursement might be (a) a bit higher than the initial baseline value due to the fitting and (b) in any case higher for those partners that need money for gap-filling.</a:t>
          </a:r>
          <a:endParaRPr lang="de-D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en-US" sz="1100" b="1">
              <a:solidFill>
                <a:schemeClr val="dk1"/>
              </a:solidFill>
              <a:effectLst/>
              <a:latin typeface="+mn-lt"/>
              <a:ea typeface="+mn-ea"/>
              <a:cs typeface="+mn-cs"/>
            </a:rPr>
            <a:t>How to use the list:</a:t>
          </a:r>
          <a:endParaRPr lang="de-DE" sz="1100">
            <a:solidFill>
              <a:schemeClr val="dk1"/>
            </a:solidFill>
            <a:effectLst/>
            <a:latin typeface="+mn-lt"/>
            <a:ea typeface="+mn-ea"/>
            <a:cs typeface="+mn-cs"/>
          </a:endParaRPr>
        </a:p>
        <a:p>
          <a:pPr lvl="0"/>
          <a:r>
            <a:rPr lang="en-US" sz="1100">
              <a:solidFill>
                <a:schemeClr val="dk1"/>
              </a:solidFill>
              <a:effectLst/>
              <a:latin typeface="+mn-lt"/>
              <a:ea typeface="+mn-ea"/>
              <a:cs typeface="+mn-cs"/>
            </a:rPr>
            <a:t>Input</a:t>
          </a:r>
          <a:endParaRPr lang="de-DE" sz="1100">
            <a:solidFill>
              <a:schemeClr val="dk1"/>
            </a:solidFill>
            <a:effectLst/>
            <a:latin typeface="+mn-lt"/>
            <a:ea typeface="+mn-ea"/>
            <a:cs typeface="+mn-cs"/>
          </a:endParaRPr>
        </a:p>
        <a:p>
          <a:pPr lvl="1"/>
          <a:r>
            <a:rPr lang="en-US" sz="1100">
              <a:solidFill>
                <a:schemeClr val="dk1"/>
              </a:solidFill>
              <a:effectLst/>
              <a:latin typeface="+mn-lt"/>
              <a:ea typeface="+mn-ea"/>
              <a:cs typeface="+mn-cs"/>
            </a:rPr>
            <a:t>- Enter your data in the cells highlighted in green (‘input table’ sheet).</a:t>
          </a:r>
          <a:endParaRPr lang="de-DE" sz="1100">
            <a:solidFill>
              <a:schemeClr val="dk1"/>
            </a:solidFill>
            <a:effectLst/>
            <a:latin typeface="+mn-lt"/>
            <a:ea typeface="+mn-ea"/>
            <a:cs typeface="+mn-cs"/>
          </a:endParaRPr>
        </a:p>
        <a:p>
          <a:pPr lvl="1"/>
          <a:r>
            <a:rPr lang="en-US" sz="1100">
              <a:solidFill>
                <a:schemeClr val="dk1"/>
              </a:solidFill>
              <a:effectLst/>
              <a:latin typeface="+mn-lt"/>
              <a:ea typeface="+mn-ea"/>
              <a:cs typeface="+mn-cs"/>
            </a:rPr>
            <a:t>- Do not change the format of these cells and do not leave cells empty (enter 0).</a:t>
          </a:r>
          <a:endParaRPr lang="de-DE" sz="1100">
            <a:solidFill>
              <a:schemeClr val="dk1"/>
            </a:solidFill>
            <a:effectLst/>
            <a:latin typeface="+mn-lt"/>
            <a:ea typeface="+mn-ea"/>
            <a:cs typeface="+mn-cs"/>
          </a:endParaRPr>
        </a:p>
        <a:p>
          <a:pPr lvl="1"/>
          <a:r>
            <a:rPr lang="en-US" sz="1100">
              <a:solidFill>
                <a:schemeClr val="dk1"/>
              </a:solidFill>
              <a:effectLst/>
              <a:latin typeface="+mn-lt"/>
              <a:ea typeface="+mn-ea"/>
              <a:cs typeface="+mn-cs"/>
            </a:rPr>
            <a:t>- Other sheets in the file must not be altered as this disrupts the calculation</a:t>
          </a:r>
          <a:endParaRPr lang="de-DE" sz="1100">
            <a:solidFill>
              <a:schemeClr val="dk1"/>
            </a:solidFill>
            <a:effectLst/>
            <a:latin typeface="+mn-lt"/>
            <a:ea typeface="+mn-ea"/>
            <a:cs typeface="+mn-cs"/>
          </a:endParaRPr>
        </a:p>
        <a:p>
          <a:pPr lvl="0"/>
          <a:r>
            <a:rPr lang="en-US" sz="1100">
              <a:solidFill>
                <a:schemeClr val="dk1"/>
              </a:solidFill>
              <a:effectLst/>
              <a:latin typeface="+mn-lt"/>
              <a:ea typeface="+mn-ea"/>
              <a:cs typeface="+mn-cs"/>
            </a:rPr>
            <a:t>Output</a:t>
          </a:r>
          <a:endParaRPr lang="de-DE" sz="1100">
            <a:solidFill>
              <a:schemeClr val="dk1"/>
            </a:solidFill>
            <a:effectLst/>
            <a:latin typeface="+mn-lt"/>
            <a:ea typeface="+mn-ea"/>
            <a:cs typeface="+mn-cs"/>
          </a:endParaRPr>
        </a:p>
        <a:p>
          <a:pPr lvl="1"/>
          <a:r>
            <a:rPr lang="en-US" sz="1100">
              <a:solidFill>
                <a:schemeClr val="dk1"/>
              </a:solidFill>
              <a:effectLst/>
              <a:latin typeface="+mn-lt"/>
              <a:ea typeface="+mn-ea"/>
              <a:cs typeface="+mn-cs"/>
            </a:rPr>
            <a:t>- The results of your calculation automatically appear in the orange cells.</a:t>
          </a:r>
          <a:endParaRPr lang="de-DE" sz="1100">
            <a:solidFill>
              <a:schemeClr val="dk1"/>
            </a:solidFill>
            <a:effectLst/>
            <a:latin typeface="+mn-lt"/>
            <a:ea typeface="+mn-ea"/>
            <a:cs typeface="+mn-cs"/>
          </a:endParaRPr>
        </a:p>
        <a:p>
          <a:pPr lvl="1"/>
          <a:r>
            <a:rPr lang="en-US" sz="1100">
              <a:solidFill>
                <a:schemeClr val="dk1"/>
              </a:solidFill>
              <a:effectLst/>
              <a:latin typeface="+mn-lt"/>
              <a:ea typeface="+mn-ea"/>
              <a:cs typeface="+mn-cs"/>
            </a:rPr>
            <a:t>- Cells highlighted in brown show sums or other interim results and must not be altered.</a:t>
          </a:r>
          <a:endParaRPr lang="de-DE"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
  <sheetViews>
    <sheetView tabSelected="1" workbookViewId="0">
      <selection activeCell="M13" sqref="M13"/>
    </sheetView>
  </sheetViews>
  <sheetFormatPr defaultColWidth="11.42578125" defaultRowHeight="15" x14ac:dyDescent="0.25"/>
  <sheetData>
    <row r="2" spans="1:7" x14ac:dyDescent="0.25">
      <c r="A2" s="168" t="s">
        <v>34</v>
      </c>
      <c r="B2" s="169"/>
      <c r="C2" s="169"/>
      <c r="D2" s="169"/>
      <c r="E2" s="169"/>
      <c r="F2" s="169"/>
      <c r="G2" s="169"/>
    </row>
    <row r="3" spans="1:7" x14ac:dyDescent="0.25">
      <c r="A3" t="s">
        <v>35</v>
      </c>
    </row>
  </sheetData>
  <mergeCells count="1">
    <mergeCell ref="A2:G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V73"/>
  <sheetViews>
    <sheetView topLeftCell="A34" zoomScale="80" zoomScaleNormal="80" workbookViewId="0">
      <selection activeCell="I71" sqref="I71"/>
    </sheetView>
  </sheetViews>
  <sheetFormatPr defaultColWidth="11.42578125" defaultRowHeight="15" x14ac:dyDescent="0.25"/>
  <cols>
    <col min="1" max="1" width="11.42578125" customWidth="1"/>
    <col min="3" max="3" width="13" bestFit="1" customWidth="1"/>
    <col min="4" max="4" width="11.42578125" customWidth="1"/>
    <col min="13" max="13" width="14.5703125" bestFit="1" customWidth="1"/>
  </cols>
  <sheetData>
    <row r="1" spans="1:22" ht="15.75" thickBot="1" x14ac:dyDescent="0.3">
      <c r="A1" s="170" t="s">
        <v>2</v>
      </c>
      <c r="B1" s="170"/>
      <c r="C1" s="170"/>
      <c r="D1" s="170"/>
      <c r="E1" s="170"/>
      <c r="F1" s="170"/>
      <c r="G1" s="170"/>
      <c r="H1" s="170"/>
      <c r="I1" s="170"/>
      <c r="J1" s="170"/>
      <c r="K1" s="170"/>
      <c r="L1" s="170"/>
      <c r="M1" s="170"/>
      <c r="N1" s="170"/>
      <c r="O1" s="170"/>
      <c r="P1" s="170"/>
      <c r="Q1" s="170"/>
      <c r="R1" s="170"/>
      <c r="S1" s="170"/>
      <c r="T1" s="170"/>
      <c r="U1" s="170"/>
      <c r="V1" s="170"/>
    </row>
    <row r="2" spans="1:22" ht="15.75" thickBot="1" x14ac:dyDescent="0.3">
      <c r="A2" s="14" t="s">
        <v>1</v>
      </c>
      <c r="B2" s="7" t="s">
        <v>0</v>
      </c>
      <c r="C2" s="5" t="s">
        <v>3</v>
      </c>
      <c r="D2" s="6" t="s">
        <v>4</v>
      </c>
      <c r="E2" s="6" t="s">
        <v>5</v>
      </c>
      <c r="F2" s="6" t="s">
        <v>6</v>
      </c>
      <c r="G2" s="6" t="s">
        <v>7</v>
      </c>
      <c r="H2" s="6" t="s">
        <v>8</v>
      </c>
      <c r="I2" s="6" t="s">
        <v>9</v>
      </c>
      <c r="J2" s="6" t="s">
        <v>10</v>
      </c>
      <c r="K2" s="6" t="s">
        <v>11</v>
      </c>
      <c r="L2" s="6" t="s">
        <v>12</v>
      </c>
      <c r="M2" s="6" t="s">
        <v>22</v>
      </c>
      <c r="N2" s="6" t="s">
        <v>23</v>
      </c>
      <c r="O2" s="6" t="s">
        <v>24</v>
      </c>
      <c r="P2" s="6" t="s">
        <v>25</v>
      </c>
      <c r="Q2" s="6" t="s">
        <v>26</v>
      </c>
      <c r="R2" s="6" t="s">
        <v>27</v>
      </c>
      <c r="S2" s="6" t="s">
        <v>28</v>
      </c>
      <c r="T2" s="6" t="s">
        <v>29</v>
      </c>
      <c r="U2" s="6" t="s">
        <v>30</v>
      </c>
      <c r="V2" s="6" t="s">
        <v>31</v>
      </c>
    </row>
    <row r="3" spans="1:22" x14ac:dyDescent="0.25">
      <c r="A3" s="13">
        <v>1</v>
      </c>
      <c r="B3" s="66">
        <f>SUM(C3:V3)</f>
        <v>2300000</v>
      </c>
      <c r="C3" s="69">
        <v>500000</v>
      </c>
      <c r="D3" s="21">
        <v>600000</v>
      </c>
      <c r="E3" s="21">
        <v>400000</v>
      </c>
      <c r="F3" s="21">
        <v>325000</v>
      </c>
      <c r="G3" s="21">
        <v>475000</v>
      </c>
      <c r="H3" s="21">
        <v>0</v>
      </c>
      <c r="I3" s="21">
        <v>0</v>
      </c>
      <c r="J3" s="21">
        <v>0</v>
      </c>
      <c r="K3" s="21">
        <v>0</v>
      </c>
      <c r="L3" s="21">
        <v>0</v>
      </c>
      <c r="M3" s="21">
        <v>0</v>
      </c>
      <c r="N3" s="21">
        <v>0</v>
      </c>
      <c r="O3" s="21">
        <v>0</v>
      </c>
      <c r="P3" s="21">
        <v>0</v>
      </c>
      <c r="Q3" s="21">
        <v>0</v>
      </c>
      <c r="R3" s="21">
        <v>0</v>
      </c>
      <c r="S3" s="21">
        <v>0</v>
      </c>
      <c r="T3" s="21">
        <v>0</v>
      </c>
      <c r="U3" s="21">
        <v>0</v>
      </c>
      <c r="V3" s="22">
        <v>0</v>
      </c>
    </row>
    <row r="4" spans="1:22" x14ac:dyDescent="0.25">
      <c r="A4" s="3">
        <v>2</v>
      </c>
      <c r="B4" s="67">
        <f t="shared" ref="B4:B53" si="0">SUM(C4:V4)</f>
        <v>1105000</v>
      </c>
      <c r="C4" s="70">
        <v>100000</v>
      </c>
      <c r="D4" s="23">
        <v>50000</v>
      </c>
      <c r="E4" s="23">
        <v>100000</v>
      </c>
      <c r="F4" s="23">
        <v>75000</v>
      </c>
      <c r="G4" s="23">
        <v>780000</v>
      </c>
      <c r="H4" s="23">
        <v>0</v>
      </c>
      <c r="I4" s="23">
        <v>0</v>
      </c>
      <c r="J4" s="23">
        <v>0</v>
      </c>
      <c r="K4" s="23">
        <v>0</v>
      </c>
      <c r="L4" s="23">
        <v>0</v>
      </c>
      <c r="M4" s="23">
        <v>0</v>
      </c>
      <c r="N4" s="23">
        <v>0</v>
      </c>
      <c r="O4" s="23">
        <v>0</v>
      </c>
      <c r="P4" s="23">
        <v>0</v>
      </c>
      <c r="Q4" s="23">
        <v>0</v>
      </c>
      <c r="R4" s="23">
        <v>0</v>
      </c>
      <c r="S4" s="23">
        <v>0</v>
      </c>
      <c r="T4" s="23">
        <v>0</v>
      </c>
      <c r="U4" s="23">
        <v>0</v>
      </c>
      <c r="V4" s="24">
        <v>0</v>
      </c>
    </row>
    <row r="5" spans="1:22" x14ac:dyDescent="0.25">
      <c r="A5" s="3">
        <v>3</v>
      </c>
      <c r="B5" s="67">
        <f t="shared" si="0"/>
        <v>7025000</v>
      </c>
      <c r="C5" s="70">
        <v>650000</v>
      </c>
      <c r="D5" s="23">
        <v>1500000</v>
      </c>
      <c r="E5" s="23">
        <v>3750000</v>
      </c>
      <c r="F5" s="23">
        <v>235000</v>
      </c>
      <c r="G5" s="23">
        <v>890000</v>
      </c>
      <c r="H5" s="23">
        <v>0</v>
      </c>
      <c r="I5" s="23">
        <v>0</v>
      </c>
      <c r="J5" s="23">
        <v>0</v>
      </c>
      <c r="K5" s="23">
        <v>0</v>
      </c>
      <c r="L5" s="23">
        <v>0</v>
      </c>
      <c r="M5" s="23">
        <v>0</v>
      </c>
      <c r="N5" s="23">
        <v>0</v>
      </c>
      <c r="O5" s="23">
        <v>0</v>
      </c>
      <c r="P5" s="23">
        <v>0</v>
      </c>
      <c r="Q5" s="23">
        <v>0</v>
      </c>
      <c r="R5" s="23">
        <v>0</v>
      </c>
      <c r="S5" s="23">
        <v>0</v>
      </c>
      <c r="T5" s="23">
        <v>0</v>
      </c>
      <c r="U5" s="23">
        <v>0</v>
      </c>
      <c r="V5" s="24">
        <v>0</v>
      </c>
    </row>
    <row r="6" spans="1:22" x14ac:dyDescent="0.25">
      <c r="A6" s="3">
        <v>4</v>
      </c>
      <c r="B6" s="67">
        <f t="shared" si="0"/>
        <v>1005000</v>
      </c>
      <c r="C6" s="70">
        <v>0</v>
      </c>
      <c r="D6" s="23">
        <v>0</v>
      </c>
      <c r="E6" s="23">
        <v>50000</v>
      </c>
      <c r="F6" s="23">
        <v>100000</v>
      </c>
      <c r="G6" s="23">
        <v>75000</v>
      </c>
      <c r="H6" s="23">
        <v>780000</v>
      </c>
      <c r="I6" s="23">
        <v>0</v>
      </c>
      <c r="J6" s="23">
        <v>0</v>
      </c>
      <c r="K6" s="23">
        <v>0</v>
      </c>
      <c r="L6" s="23">
        <v>0</v>
      </c>
      <c r="M6" s="23">
        <v>0</v>
      </c>
      <c r="N6" s="23">
        <v>0</v>
      </c>
      <c r="O6" s="23">
        <v>0</v>
      </c>
      <c r="P6" s="23">
        <v>0</v>
      </c>
      <c r="Q6" s="23">
        <v>0</v>
      </c>
      <c r="R6" s="23">
        <v>0</v>
      </c>
      <c r="S6" s="23">
        <v>0</v>
      </c>
      <c r="T6" s="23">
        <v>0</v>
      </c>
      <c r="U6" s="23">
        <v>0</v>
      </c>
      <c r="V6" s="24">
        <v>0</v>
      </c>
    </row>
    <row r="7" spans="1:22" x14ac:dyDescent="0.25">
      <c r="A7" s="3">
        <v>5</v>
      </c>
      <c r="B7" s="67">
        <f t="shared" si="0"/>
        <v>6375000</v>
      </c>
      <c r="C7" s="70">
        <v>0</v>
      </c>
      <c r="D7" s="23">
        <v>0</v>
      </c>
      <c r="E7" s="23">
        <v>1500000</v>
      </c>
      <c r="F7" s="23">
        <v>3750000</v>
      </c>
      <c r="G7" s="23">
        <v>235000</v>
      </c>
      <c r="H7" s="23">
        <v>890000</v>
      </c>
      <c r="I7" s="23">
        <v>0</v>
      </c>
      <c r="J7" s="23">
        <v>0</v>
      </c>
      <c r="K7" s="23">
        <v>0</v>
      </c>
      <c r="L7" s="23">
        <v>0</v>
      </c>
      <c r="M7" s="23">
        <v>0</v>
      </c>
      <c r="N7" s="23">
        <v>0</v>
      </c>
      <c r="O7" s="23">
        <v>0</v>
      </c>
      <c r="P7" s="23">
        <v>0</v>
      </c>
      <c r="Q7" s="23">
        <v>0</v>
      </c>
      <c r="R7" s="23">
        <v>0</v>
      </c>
      <c r="S7" s="23">
        <v>0</v>
      </c>
      <c r="T7" s="23">
        <v>0</v>
      </c>
      <c r="U7" s="23">
        <v>0</v>
      </c>
      <c r="V7" s="24">
        <v>0</v>
      </c>
    </row>
    <row r="8" spans="1:22" x14ac:dyDescent="0.25">
      <c r="A8" s="3">
        <v>6</v>
      </c>
      <c r="B8" s="67">
        <f t="shared" si="0"/>
        <v>1005000</v>
      </c>
      <c r="C8" s="70">
        <v>0</v>
      </c>
      <c r="D8" s="23">
        <v>0</v>
      </c>
      <c r="E8" s="23">
        <v>0</v>
      </c>
      <c r="F8" s="23">
        <v>50000</v>
      </c>
      <c r="G8" s="23">
        <v>100000</v>
      </c>
      <c r="H8" s="23">
        <v>75000</v>
      </c>
      <c r="I8" s="23">
        <v>780000</v>
      </c>
      <c r="J8" s="23">
        <v>0</v>
      </c>
      <c r="K8" s="23">
        <v>0</v>
      </c>
      <c r="L8" s="23">
        <v>0</v>
      </c>
      <c r="M8" s="23">
        <v>0</v>
      </c>
      <c r="N8" s="23">
        <v>0</v>
      </c>
      <c r="O8" s="23">
        <v>0</v>
      </c>
      <c r="P8" s="23">
        <v>0</v>
      </c>
      <c r="Q8" s="23">
        <v>0</v>
      </c>
      <c r="R8" s="23">
        <v>0</v>
      </c>
      <c r="S8" s="23">
        <v>0</v>
      </c>
      <c r="T8" s="23">
        <v>0</v>
      </c>
      <c r="U8" s="23">
        <v>0</v>
      </c>
      <c r="V8" s="24">
        <v>0</v>
      </c>
    </row>
    <row r="9" spans="1:22" x14ac:dyDescent="0.25">
      <c r="A9" s="3">
        <v>7</v>
      </c>
      <c r="B9" s="67">
        <f t="shared" si="0"/>
        <v>6375000</v>
      </c>
      <c r="C9" s="70">
        <v>0</v>
      </c>
      <c r="D9" s="23">
        <v>0</v>
      </c>
      <c r="E9" s="23">
        <v>0</v>
      </c>
      <c r="F9" s="23">
        <v>1500000</v>
      </c>
      <c r="G9" s="23">
        <v>3750000</v>
      </c>
      <c r="H9" s="23">
        <v>235000</v>
      </c>
      <c r="I9" s="23">
        <v>890000</v>
      </c>
      <c r="J9" s="23">
        <v>0</v>
      </c>
      <c r="K9" s="23">
        <v>0</v>
      </c>
      <c r="L9" s="23">
        <v>0</v>
      </c>
      <c r="M9" s="23">
        <v>0</v>
      </c>
      <c r="N9" s="23">
        <v>0</v>
      </c>
      <c r="O9" s="23">
        <v>0</v>
      </c>
      <c r="P9" s="23">
        <v>0</v>
      </c>
      <c r="Q9" s="23">
        <v>0</v>
      </c>
      <c r="R9" s="23">
        <v>0</v>
      </c>
      <c r="S9" s="23">
        <v>0</v>
      </c>
      <c r="T9" s="23">
        <v>0</v>
      </c>
      <c r="U9" s="23">
        <v>0</v>
      </c>
      <c r="V9" s="24">
        <v>0</v>
      </c>
    </row>
    <row r="10" spans="1:22" x14ac:dyDescent="0.25">
      <c r="A10" s="3">
        <v>8</v>
      </c>
      <c r="B10" s="67">
        <f t="shared" si="0"/>
        <v>1005000</v>
      </c>
      <c r="C10" s="70">
        <v>0</v>
      </c>
      <c r="D10" s="23">
        <v>0</v>
      </c>
      <c r="E10" s="23">
        <v>0</v>
      </c>
      <c r="F10" s="23">
        <v>0</v>
      </c>
      <c r="G10" s="23">
        <v>50000</v>
      </c>
      <c r="H10" s="23">
        <v>100000</v>
      </c>
      <c r="I10" s="23">
        <v>75000</v>
      </c>
      <c r="J10" s="23">
        <v>780000</v>
      </c>
      <c r="K10" s="23">
        <v>0</v>
      </c>
      <c r="L10" s="23">
        <v>0</v>
      </c>
      <c r="M10" s="23">
        <v>0</v>
      </c>
      <c r="N10" s="23">
        <v>0</v>
      </c>
      <c r="O10" s="23">
        <v>0</v>
      </c>
      <c r="P10" s="23">
        <v>0</v>
      </c>
      <c r="Q10" s="23">
        <v>0</v>
      </c>
      <c r="R10" s="23">
        <v>0</v>
      </c>
      <c r="S10" s="23">
        <v>0</v>
      </c>
      <c r="T10" s="23">
        <v>0</v>
      </c>
      <c r="U10" s="23">
        <v>0</v>
      </c>
      <c r="V10" s="24">
        <v>0</v>
      </c>
    </row>
    <row r="11" spans="1:22" x14ac:dyDescent="0.25">
      <c r="A11" s="3">
        <v>9</v>
      </c>
      <c r="B11" s="67">
        <f t="shared" si="0"/>
        <v>6375000</v>
      </c>
      <c r="C11" s="70">
        <v>0</v>
      </c>
      <c r="D11" s="23">
        <v>0</v>
      </c>
      <c r="E11" s="23">
        <v>0</v>
      </c>
      <c r="F11" s="23">
        <v>0</v>
      </c>
      <c r="G11" s="23">
        <v>1500000</v>
      </c>
      <c r="H11" s="23">
        <v>3750000</v>
      </c>
      <c r="I11" s="23">
        <v>235000</v>
      </c>
      <c r="J11" s="23">
        <v>890000</v>
      </c>
      <c r="K11" s="23">
        <v>0</v>
      </c>
      <c r="L11" s="23">
        <v>0</v>
      </c>
      <c r="M11" s="23">
        <v>0</v>
      </c>
      <c r="N11" s="23">
        <v>0</v>
      </c>
      <c r="O11" s="23">
        <v>0</v>
      </c>
      <c r="P11" s="23">
        <v>0</v>
      </c>
      <c r="Q11" s="23">
        <v>0</v>
      </c>
      <c r="R11" s="23">
        <v>0</v>
      </c>
      <c r="S11" s="23">
        <v>0</v>
      </c>
      <c r="T11" s="23">
        <v>0</v>
      </c>
      <c r="U11" s="23">
        <v>0</v>
      </c>
      <c r="V11" s="24">
        <v>0</v>
      </c>
    </row>
    <row r="12" spans="1:22" x14ac:dyDescent="0.25">
      <c r="A12" s="3">
        <v>10</v>
      </c>
      <c r="B12" s="67">
        <f t="shared" si="0"/>
        <v>0</v>
      </c>
      <c r="C12" s="70">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4">
        <v>0</v>
      </c>
    </row>
    <row r="13" spans="1:22" x14ac:dyDescent="0.25">
      <c r="A13" s="3">
        <v>11</v>
      </c>
      <c r="B13" s="67">
        <f t="shared" si="0"/>
        <v>0</v>
      </c>
      <c r="C13" s="70">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4">
        <v>0</v>
      </c>
    </row>
    <row r="14" spans="1:22" x14ac:dyDescent="0.25">
      <c r="A14" s="3">
        <v>12</v>
      </c>
      <c r="B14" s="67">
        <f t="shared" si="0"/>
        <v>0</v>
      </c>
      <c r="C14" s="70">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4">
        <v>0</v>
      </c>
    </row>
    <row r="15" spans="1:22" x14ac:dyDescent="0.25">
      <c r="A15" s="3">
        <v>13</v>
      </c>
      <c r="B15" s="67">
        <f t="shared" si="0"/>
        <v>0</v>
      </c>
      <c r="C15" s="70">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4">
        <v>0</v>
      </c>
    </row>
    <row r="16" spans="1:22" x14ac:dyDescent="0.25">
      <c r="A16" s="3">
        <v>14</v>
      </c>
      <c r="B16" s="67">
        <f t="shared" si="0"/>
        <v>0</v>
      </c>
      <c r="C16" s="70">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4">
        <v>0</v>
      </c>
    </row>
    <row r="17" spans="1:22" x14ac:dyDescent="0.25">
      <c r="A17" s="3">
        <v>15</v>
      </c>
      <c r="B17" s="67">
        <f t="shared" si="0"/>
        <v>0</v>
      </c>
      <c r="C17" s="70">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4">
        <v>0</v>
      </c>
    </row>
    <row r="18" spans="1:22" x14ac:dyDescent="0.25">
      <c r="A18" s="3">
        <v>16</v>
      </c>
      <c r="B18" s="67">
        <f t="shared" si="0"/>
        <v>0</v>
      </c>
      <c r="C18" s="70">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4">
        <v>0</v>
      </c>
    </row>
    <row r="19" spans="1:22" x14ac:dyDescent="0.25">
      <c r="A19" s="3">
        <v>17</v>
      </c>
      <c r="B19" s="67">
        <f t="shared" si="0"/>
        <v>0</v>
      </c>
      <c r="C19" s="70">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4">
        <v>0</v>
      </c>
    </row>
    <row r="20" spans="1:22" x14ac:dyDescent="0.25">
      <c r="A20" s="3">
        <v>18</v>
      </c>
      <c r="B20" s="67">
        <f t="shared" si="0"/>
        <v>0</v>
      </c>
      <c r="C20" s="70">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4">
        <v>0</v>
      </c>
    </row>
    <row r="21" spans="1:22" x14ac:dyDescent="0.25">
      <c r="A21" s="3">
        <v>19</v>
      </c>
      <c r="B21" s="67">
        <f t="shared" si="0"/>
        <v>0</v>
      </c>
      <c r="C21" s="70">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4">
        <v>0</v>
      </c>
    </row>
    <row r="22" spans="1:22" x14ac:dyDescent="0.25">
      <c r="A22" s="3">
        <v>20</v>
      </c>
      <c r="B22" s="67">
        <f t="shared" si="0"/>
        <v>0</v>
      </c>
      <c r="C22" s="70">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4">
        <v>0</v>
      </c>
    </row>
    <row r="23" spans="1:22" x14ac:dyDescent="0.25">
      <c r="A23" s="3">
        <v>21</v>
      </c>
      <c r="B23" s="67">
        <f t="shared" si="0"/>
        <v>0</v>
      </c>
      <c r="C23" s="70">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4">
        <v>0</v>
      </c>
    </row>
    <row r="24" spans="1:22" x14ac:dyDescent="0.25">
      <c r="A24" s="3">
        <v>22</v>
      </c>
      <c r="B24" s="67">
        <f t="shared" si="0"/>
        <v>0</v>
      </c>
      <c r="C24" s="70">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4">
        <v>0</v>
      </c>
    </row>
    <row r="25" spans="1:22" x14ac:dyDescent="0.25">
      <c r="A25" s="3">
        <v>23</v>
      </c>
      <c r="B25" s="67">
        <f t="shared" si="0"/>
        <v>0</v>
      </c>
      <c r="C25" s="70">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4">
        <v>0</v>
      </c>
    </row>
    <row r="26" spans="1:22" x14ac:dyDescent="0.25">
      <c r="A26" s="3">
        <v>24</v>
      </c>
      <c r="B26" s="67">
        <f t="shared" si="0"/>
        <v>0</v>
      </c>
      <c r="C26" s="70">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4">
        <v>0</v>
      </c>
    </row>
    <row r="27" spans="1:22" x14ac:dyDescent="0.25">
      <c r="A27" s="3">
        <v>25</v>
      </c>
      <c r="B27" s="67">
        <f t="shared" si="0"/>
        <v>0</v>
      </c>
      <c r="C27" s="70">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4">
        <v>0</v>
      </c>
    </row>
    <row r="28" spans="1:22" x14ac:dyDescent="0.25">
      <c r="A28" s="3">
        <v>26</v>
      </c>
      <c r="B28" s="67">
        <f t="shared" si="0"/>
        <v>0</v>
      </c>
      <c r="C28" s="70">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4">
        <v>0</v>
      </c>
    </row>
    <row r="29" spans="1:22" x14ac:dyDescent="0.25">
      <c r="A29" s="3">
        <v>27</v>
      </c>
      <c r="B29" s="67">
        <f t="shared" si="0"/>
        <v>0</v>
      </c>
      <c r="C29" s="70">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4">
        <v>0</v>
      </c>
    </row>
    <row r="30" spans="1:22" x14ac:dyDescent="0.25">
      <c r="A30" s="3">
        <v>28</v>
      </c>
      <c r="B30" s="67">
        <f t="shared" si="0"/>
        <v>0</v>
      </c>
      <c r="C30" s="70">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4">
        <v>0</v>
      </c>
    </row>
    <row r="31" spans="1:22" x14ac:dyDescent="0.25">
      <c r="A31" s="3">
        <v>29</v>
      </c>
      <c r="B31" s="67">
        <f t="shared" si="0"/>
        <v>0</v>
      </c>
      <c r="C31" s="70">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4">
        <v>0</v>
      </c>
    </row>
    <row r="32" spans="1:22" x14ac:dyDescent="0.25">
      <c r="A32" s="3">
        <v>30</v>
      </c>
      <c r="B32" s="67">
        <f t="shared" si="0"/>
        <v>0</v>
      </c>
      <c r="C32" s="70">
        <v>0</v>
      </c>
      <c r="D32" s="23">
        <v>0</v>
      </c>
      <c r="E32" s="23">
        <v>0</v>
      </c>
      <c r="F32" s="23">
        <v>0</v>
      </c>
      <c r="G32" s="23">
        <v>0</v>
      </c>
      <c r="H32" s="23">
        <v>0</v>
      </c>
      <c r="I32" s="23">
        <v>0</v>
      </c>
      <c r="J32" s="23">
        <v>0</v>
      </c>
      <c r="K32" s="23">
        <v>0</v>
      </c>
      <c r="L32" s="23">
        <v>0</v>
      </c>
      <c r="M32" s="23">
        <v>0</v>
      </c>
      <c r="N32" s="23">
        <v>0</v>
      </c>
      <c r="O32" s="23">
        <v>0</v>
      </c>
      <c r="P32" s="23">
        <v>0</v>
      </c>
      <c r="Q32" s="23">
        <v>0</v>
      </c>
      <c r="R32" s="23">
        <v>0</v>
      </c>
      <c r="S32" s="23">
        <v>0</v>
      </c>
      <c r="T32" s="23">
        <v>0</v>
      </c>
      <c r="U32" s="23">
        <v>0</v>
      </c>
      <c r="V32" s="24">
        <v>0</v>
      </c>
    </row>
    <row r="33" spans="1:22" x14ac:dyDescent="0.25">
      <c r="A33" s="3">
        <v>31</v>
      </c>
      <c r="B33" s="67">
        <f t="shared" si="0"/>
        <v>0</v>
      </c>
      <c r="C33" s="70">
        <v>0</v>
      </c>
      <c r="D33" s="23">
        <v>0</v>
      </c>
      <c r="E33" s="23">
        <v>0</v>
      </c>
      <c r="F33" s="23">
        <v>0</v>
      </c>
      <c r="G33" s="23">
        <v>0</v>
      </c>
      <c r="H33" s="23">
        <v>0</v>
      </c>
      <c r="I33" s="23">
        <v>0</v>
      </c>
      <c r="J33" s="23">
        <v>0</v>
      </c>
      <c r="K33" s="23">
        <v>0</v>
      </c>
      <c r="L33" s="23">
        <v>0</v>
      </c>
      <c r="M33" s="23">
        <v>0</v>
      </c>
      <c r="N33" s="23">
        <v>0</v>
      </c>
      <c r="O33" s="23">
        <v>0</v>
      </c>
      <c r="P33" s="23">
        <v>0</v>
      </c>
      <c r="Q33" s="23">
        <v>0</v>
      </c>
      <c r="R33" s="23">
        <v>0</v>
      </c>
      <c r="S33" s="23">
        <v>0</v>
      </c>
      <c r="T33" s="23">
        <v>0</v>
      </c>
      <c r="U33" s="23">
        <v>0</v>
      </c>
      <c r="V33" s="24">
        <v>0</v>
      </c>
    </row>
    <row r="34" spans="1:22" x14ac:dyDescent="0.25">
      <c r="A34" s="3">
        <v>32</v>
      </c>
      <c r="B34" s="67">
        <f t="shared" si="0"/>
        <v>0</v>
      </c>
      <c r="C34" s="70">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4">
        <v>0</v>
      </c>
    </row>
    <row r="35" spans="1:22" x14ac:dyDescent="0.25">
      <c r="A35" s="3">
        <v>33</v>
      </c>
      <c r="B35" s="67">
        <f t="shared" si="0"/>
        <v>0</v>
      </c>
      <c r="C35" s="70">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4">
        <v>0</v>
      </c>
    </row>
    <row r="36" spans="1:22" x14ac:dyDescent="0.25">
      <c r="A36" s="3">
        <v>34</v>
      </c>
      <c r="B36" s="67">
        <f t="shared" si="0"/>
        <v>0</v>
      </c>
      <c r="C36" s="70">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4">
        <v>0</v>
      </c>
    </row>
    <row r="37" spans="1:22" x14ac:dyDescent="0.25">
      <c r="A37" s="3">
        <v>35</v>
      </c>
      <c r="B37" s="67">
        <f t="shared" si="0"/>
        <v>0</v>
      </c>
      <c r="C37" s="70">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4">
        <v>0</v>
      </c>
    </row>
    <row r="38" spans="1:22" x14ac:dyDescent="0.25">
      <c r="A38" s="3">
        <v>36</v>
      </c>
      <c r="B38" s="67">
        <f t="shared" si="0"/>
        <v>0</v>
      </c>
      <c r="C38" s="70">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4">
        <v>0</v>
      </c>
    </row>
    <row r="39" spans="1:22" x14ac:dyDescent="0.25">
      <c r="A39" s="3">
        <v>37</v>
      </c>
      <c r="B39" s="67">
        <f t="shared" si="0"/>
        <v>0</v>
      </c>
      <c r="C39" s="70">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4">
        <v>0</v>
      </c>
    </row>
    <row r="40" spans="1:22" x14ac:dyDescent="0.25">
      <c r="A40" s="3">
        <v>38</v>
      </c>
      <c r="B40" s="67">
        <f t="shared" si="0"/>
        <v>0</v>
      </c>
      <c r="C40" s="70">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4">
        <v>0</v>
      </c>
    </row>
    <row r="41" spans="1:22" x14ac:dyDescent="0.25">
      <c r="A41" s="3">
        <v>39</v>
      </c>
      <c r="B41" s="67">
        <f t="shared" si="0"/>
        <v>0</v>
      </c>
      <c r="C41" s="70">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4">
        <v>0</v>
      </c>
    </row>
    <row r="42" spans="1:22" x14ac:dyDescent="0.25">
      <c r="A42" s="3">
        <v>40</v>
      </c>
      <c r="B42" s="67">
        <f t="shared" si="0"/>
        <v>0</v>
      </c>
      <c r="C42" s="70">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4">
        <v>0</v>
      </c>
    </row>
    <row r="43" spans="1:22" x14ac:dyDescent="0.25">
      <c r="A43" s="3">
        <v>41</v>
      </c>
      <c r="B43" s="67">
        <f t="shared" si="0"/>
        <v>0</v>
      </c>
      <c r="C43" s="70">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4">
        <v>0</v>
      </c>
    </row>
    <row r="44" spans="1:22" x14ac:dyDescent="0.25">
      <c r="A44" s="3">
        <v>42</v>
      </c>
      <c r="B44" s="67">
        <f t="shared" si="0"/>
        <v>0</v>
      </c>
      <c r="C44" s="70">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4">
        <v>0</v>
      </c>
    </row>
    <row r="45" spans="1:22" x14ac:dyDescent="0.25">
      <c r="A45" s="3">
        <v>43</v>
      </c>
      <c r="B45" s="67">
        <f t="shared" si="0"/>
        <v>0</v>
      </c>
      <c r="C45" s="70">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4">
        <v>0</v>
      </c>
    </row>
    <row r="46" spans="1:22" x14ac:dyDescent="0.25">
      <c r="A46" s="3">
        <v>44</v>
      </c>
      <c r="B46" s="67">
        <f t="shared" si="0"/>
        <v>0</v>
      </c>
      <c r="C46" s="70">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4">
        <v>0</v>
      </c>
    </row>
    <row r="47" spans="1:22" x14ac:dyDescent="0.25">
      <c r="A47" s="3">
        <v>45</v>
      </c>
      <c r="B47" s="67">
        <f t="shared" si="0"/>
        <v>0</v>
      </c>
      <c r="C47" s="70">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4">
        <v>0</v>
      </c>
    </row>
    <row r="48" spans="1:22" x14ac:dyDescent="0.25">
      <c r="A48" s="3">
        <v>46</v>
      </c>
      <c r="B48" s="67">
        <f t="shared" si="0"/>
        <v>0</v>
      </c>
      <c r="C48" s="70">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4">
        <v>0</v>
      </c>
    </row>
    <row r="49" spans="1:22" x14ac:dyDescent="0.25">
      <c r="A49" s="3">
        <v>47</v>
      </c>
      <c r="B49" s="67">
        <f t="shared" si="0"/>
        <v>0</v>
      </c>
      <c r="C49" s="70">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4">
        <v>0</v>
      </c>
    </row>
    <row r="50" spans="1:22" x14ac:dyDescent="0.25">
      <c r="A50" s="3">
        <v>48</v>
      </c>
      <c r="B50" s="67">
        <f t="shared" si="0"/>
        <v>0</v>
      </c>
      <c r="C50" s="70">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4">
        <v>0</v>
      </c>
    </row>
    <row r="51" spans="1:22" x14ac:dyDescent="0.25">
      <c r="A51" s="3">
        <v>49</v>
      </c>
      <c r="B51" s="67">
        <f t="shared" si="0"/>
        <v>0</v>
      </c>
      <c r="C51" s="70">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4">
        <v>0</v>
      </c>
    </row>
    <row r="52" spans="1:22" ht="15.75" thickBot="1" x14ac:dyDescent="0.3">
      <c r="A52" s="4">
        <v>50</v>
      </c>
      <c r="B52" s="68">
        <f t="shared" si="0"/>
        <v>0</v>
      </c>
      <c r="C52" s="71">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6">
        <v>0</v>
      </c>
    </row>
    <row r="53" spans="1:22" ht="15.75" thickBot="1" x14ac:dyDescent="0.3">
      <c r="B53" s="41">
        <f t="shared" si="0"/>
        <v>32570000</v>
      </c>
      <c r="C53" s="42">
        <f t="shared" ref="C53:V53" si="1">SUM(C3:C52)</f>
        <v>1250000</v>
      </c>
      <c r="D53" s="43">
        <f t="shared" si="1"/>
        <v>2150000</v>
      </c>
      <c r="E53" s="43">
        <f t="shared" si="1"/>
        <v>5800000</v>
      </c>
      <c r="F53" s="43">
        <f t="shared" si="1"/>
        <v>6035000</v>
      </c>
      <c r="G53" s="43">
        <f t="shared" si="1"/>
        <v>7855000</v>
      </c>
      <c r="H53" s="43">
        <f t="shared" si="1"/>
        <v>5830000</v>
      </c>
      <c r="I53" s="43">
        <f t="shared" si="1"/>
        <v>1980000</v>
      </c>
      <c r="J53" s="43">
        <f t="shared" si="1"/>
        <v>1670000</v>
      </c>
      <c r="K53" s="43">
        <f t="shared" si="1"/>
        <v>0</v>
      </c>
      <c r="L53" s="43">
        <f t="shared" si="1"/>
        <v>0</v>
      </c>
      <c r="M53" s="43">
        <f t="shared" si="1"/>
        <v>0</v>
      </c>
      <c r="N53" s="43">
        <f t="shared" si="1"/>
        <v>0</v>
      </c>
      <c r="O53" s="43">
        <f t="shared" si="1"/>
        <v>0</v>
      </c>
      <c r="P53" s="43">
        <f t="shared" si="1"/>
        <v>0</v>
      </c>
      <c r="Q53" s="43">
        <f t="shared" si="1"/>
        <v>0</v>
      </c>
      <c r="R53" s="43">
        <f t="shared" si="1"/>
        <v>0</v>
      </c>
      <c r="S53" s="43">
        <f t="shared" si="1"/>
        <v>0</v>
      </c>
      <c r="T53" s="43">
        <f t="shared" si="1"/>
        <v>0</v>
      </c>
      <c r="U53" s="43">
        <f t="shared" si="1"/>
        <v>0</v>
      </c>
      <c r="V53" s="43">
        <f t="shared" si="1"/>
        <v>0</v>
      </c>
    </row>
    <row r="54" spans="1:22" ht="15.75" thickBot="1" x14ac:dyDescent="0.3">
      <c r="A54" s="20"/>
    </row>
    <row r="55" spans="1:22" x14ac:dyDescent="0.25">
      <c r="A55" s="14"/>
      <c r="B55" s="30" t="s">
        <v>0</v>
      </c>
      <c r="C55" s="5" t="s">
        <v>3</v>
      </c>
      <c r="D55" s="6" t="s">
        <v>4</v>
      </c>
      <c r="E55" s="6" t="s">
        <v>5</v>
      </c>
      <c r="F55" s="6" t="s">
        <v>6</v>
      </c>
      <c r="G55" s="6" t="s">
        <v>7</v>
      </c>
      <c r="H55" s="6" t="s">
        <v>8</v>
      </c>
      <c r="I55" s="6" t="s">
        <v>9</v>
      </c>
      <c r="J55" s="6" t="s">
        <v>10</v>
      </c>
      <c r="K55" s="6" t="s">
        <v>11</v>
      </c>
      <c r="L55" s="6" t="s">
        <v>12</v>
      </c>
      <c r="M55" s="6" t="s">
        <v>22</v>
      </c>
      <c r="N55" s="6" t="s">
        <v>23</v>
      </c>
      <c r="O55" s="6" t="s">
        <v>24</v>
      </c>
      <c r="P55" s="6" t="s">
        <v>25</v>
      </c>
      <c r="Q55" s="6" t="s">
        <v>26</v>
      </c>
      <c r="R55" s="6" t="s">
        <v>27</v>
      </c>
      <c r="S55" s="6" t="s">
        <v>28</v>
      </c>
      <c r="T55" s="6" t="s">
        <v>29</v>
      </c>
      <c r="U55" s="6" t="s">
        <v>30</v>
      </c>
      <c r="V55" s="7" t="s">
        <v>31</v>
      </c>
    </row>
    <row r="56" spans="1:22" ht="15.75" thickBot="1" x14ac:dyDescent="0.3">
      <c r="A56" s="12" t="s">
        <v>36</v>
      </c>
      <c r="B56" s="44">
        <f>SUM(C55:V56,F72)</f>
        <v>37700000</v>
      </c>
      <c r="C56" s="25">
        <v>2000000</v>
      </c>
      <c r="D56" s="25">
        <v>2000000</v>
      </c>
      <c r="E56" s="25">
        <v>6000000</v>
      </c>
      <c r="F56" s="25">
        <v>5000000</v>
      </c>
      <c r="G56" s="25">
        <v>6000000</v>
      </c>
      <c r="H56" s="25">
        <v>5000000</v>
      </c>
      <c r="I56" s="25">
        <v>2000000</v>
      </c>
      <c r="J56" s="25">
        <v>1700000</v>
      </c>
      <c r="K56" s="25">
        <v>0</v>
      </c>
      <c r="L56" s="25">
        <v>0</v>
      </c>
      <c r="M56" s="25">
        <v>0</v>
      </c>
      <c r="N56" s="25">
        <v>0</v>
      </c>
      <c r="O56" s="25">
        <v>0</v>
      </c>
      <c r="P56" s="25">
        <v>0</v>
      </c>
      <c r="Q56" s="25">
        <v>0</v>
      </c>
      <c r="R56" s="25">
        <v>0</v>
      </c>
      <c r="S56" s="25">
        <v>0</v>
      </c>
      <c r="T56" s="25">
        <v>0</v>
      </c>
      <c r="U56" s="25">
        <v>0</v>
      </c>
      <c r="V56" s="26">
        <v>0</v>
      </c>
    </row>
    <row r="57" spans="1:22" x14ac:dyDescent="0.25">
      <c r="A57" s="31"/>
      <c r="B57" s="9"/>
      <c r="C57" s="32"/>
      <c r="D57" s="32"/>
      <c r="E57" s="32"/>
      <c r="F57" s="32"/>
      <c r="G57" s="32"/>
      <c r="H57" s="32"/>
      <c r="I57" s="32"/>
      <c r="J57" s="32"/>
      <c r="K57" s="32"/>
      <c r="L57" s="32"/>
      <c r="M57" s="32"/>
      <c r="N57" s="32"/>
      <c r="O57" s="32"/>
      <c r="P57" s="32"/>
      <c r="Q57" s="32"/>
      <c r="R57" s="32"/>
      <c r="S57" s="32"/>
      <c r="T57" s="32"/>
      <c r="U57" s="32"/>
      <c r="V57" s="32"/>
    </row>
    <row r="58" spans="1:22" x14ac:dyDescent="0.25">
      <c r="A58" s="180" t="s">
        <v>16</v>
      </c>
      <c r="B58" s="181"/>
      <c r="C58" s="181"/>
      <c r="D58" s="181"/>
      <c r="E58" s="181"/>
      <c r="F58" s="181"/>
      <c r="G58" s="181"/>
      <c r="H58" s="181"/>
      <c r="I58" s="181"/>
      <c r="J58" s="181"/>
      <c r="K58" s="181"/>
      <c r="L58" s="181"/>
      <c r="M58" s="181"/>
      <c r="N58" s="181"/>
      <c r="O58" s="181"/>
      <c r="P58" s="181"/>
      <c r="Q58" s="181"/>
      <c r="R58" s="181"/>
      <c r="S58" s="181"/>
      <c r="T58" s="181"/>
      <c r="U58" s="181"/>
      <c r="V58" s="182"/>
    </row>
    <row r="59" spans="1:22" x14ac:dyDescent="0.25">
      <c r="A59" s="28" t="s">
        <v>13</v>
      </c>
      <c r="B59" s="33">
        <f>'Gap Filling Calc.'!B109</f>
        <v>32570000</v>
      </c>
      <c r="C59" s="33">
        <f>'Gap Filling Calc.'!C109</f>
        <v>1250000</v>
      </c>
      <c r="D59" s="33">
        <f>'Gap Filling Calc.'!D109</f>
        <v>2150000</v>
      </c>
      <c r="E59" s="33">
        <f>'Gap Filling Calc.'!E109</f>
        <v>5800000</v>
      </c>
      <c r="F59" s="33">
        <f>'Gap Filling Calc.'!F109</f>
        <v>6035000</v>
      </c>
      <c r="G59" s="33">
        <f>'Gap Filling Calc.'!G109</f>
        <v>7855000</v>
      </c>
      <c r="H59" s="33">
        <f>'Gap Filling Calc.'!H109</f>
        <v>5830000</v>
      </c>
      <c r="I59" s="33">
        <f>'Gap Filling Calc.'!I109</f>
        <v>1980000</v>
      </c>
      <c r="J59" s="33">
        <f>'Gap Filling Calc.'!J109</f>
        <v>1670000</v>
      </c>
      <c r="K59" s="33">
        <f>'Gap Filling Calc.'!K109</f>
        <v>0</v>
      </c>
      <c r="L59" s="33">
        <f>'Gap Filling Calc.'!L109</f>
        <v>0</v>
      </c>
      <c r="M59" s="33">
        <f>'Gap Filling Calc.'!M109</f>
        <v>0</v>
      </c>
      <c r="N59" s="33">
        <f>'Gap Filling Calc.'!N109</f>
        <v>0</v>
      </c>
      <c r="O59" s="33">
        <f>'Gap Filling Calc.'!O109</f>
        <v>0</v>
      </c>
      <c r="P59" s="33">
        <f>'Gap Filling Calc.'!P109</f>
        <v>0</v>
      </c>
      <c r="Q59" s="33">
        <f>'Gap Filling Calc.'!Q109</f>
        <v>0</v>
      </c>
      <c r="R59" s="33">
        <f>'Gap Filling Calc.'!R109</f>
        <v>0</v>
      </c>
      <c r="S59" s="33">
        <f>'Gap Filling Calc.'!S109</f>
        <v>0</v>
      </c>
      <c r="T59" s="33">
        <f>'Gap Filling Calc.'!T109</f>
        <v>0</v>
      </c>
      <c r="U59" s="33">
        <f>'Gap Filling Calc.'!U109</f>
        <v>0</v>
      </c>
      <c r="V59" s="33">
        <f>'Gap Filling Calc.'!V109</f>
        <v>0</v>
      </c>
    </row>
    <row r="60" spans="1:22" x14ac:dyDescent="0.25">
      <c r="A60" s="28" t="s">
        <v>32</v>
      </c>
      <c r="B60" s="33">
        <f>'Gap Filling Calc.'!B112</f>
        <v>8000000</v>
      </c>
      <c r="C60" s="33">
        <f>'Gap Filling Calc.'!C112</f>
        <v>179878.04878048782</v>
      </c>
      <c r="D60" s="33">
        <f>'Gap Filling Calc.'!D112</f>
        <v>437804.87804878049</v>
      </c>
      <c r="E60" s="33">
        <f>'Gap Filling Calc.'!E112</f>
        <v>834634.14634146343</v>
      </c>
      <c r="F60" s="33">
        <f>'Gap Filling Calc.'!F112</f>
        <v>1754512.1951219514</v>
      </c>
      <c r="G60" s="33">
        <f>'Gap Filling Calc.'!G112</f>
        <v>2718414.6341463416</v>
      </c>
      <c r="H60" s="33">
        <f>'Gap Filling Calc.'!H112</f>
        <v>1549512.1951219514</v>
      </c>
      <c r="I60" s="33">
        <f>'Gap Filling Calc.'!I112</f>
        <v>284926.82926829264</v>
      </c>
      <c r="J60" s="33">
        <f>'Gap Filling Calc.'!J112</f>
        <v>240317.07317073172</v>
      </c>
      <c r="K60" s="33">
        <f>'Gap Filling Calc.'!K112</f>
        <v>0</v>
      </c>
      <c r="L60" s="33">
        <f>'Gap Filling Calc.'!L112</f>
        <v>0</v>
      </c>
      <c r="M60" s="33">
        <f>'Gap Filling Calc.'!M112</f>
        <v>0</v>
      </c>
      <c r="N60" s="33">
        <f>'Gap Filling Calc.'!N112</f>
        <v>0</v>
      </c>
      <c r="O60" s="33">
        <f>'Gap Filling Calc.'!O112</f>
        <v>0</v>
      </c>
      <c r="P60" s="33">
        <f>'Gap Filling Calc.'!P112</f>
        <v>0</v>
      </c>
      <c r="Q60" s="33">
        <f>'Gap Filling Calc.'!Q112</f>
        <v>0</v>
      </c>
      <c r="R60" s="33">
        <f>'Gap Filling Calc.'!R112</f>
        <v>0</v>
      </c>
      <c r="S60" s="33">
        <f>'Gap Filling Calc.'!S112</f>
        <v>0</v>
      </c>
      <c r="T60" s="33">
        <f>'Gap Filling Calc.'!T112</f>
        <v>0</v>
      </c>
      <c r="U60" s="33">
        <f>'Gap Filling Calc.'!U112</f>
        <v>0</v>
      </c>
      <c r="V60" s="33">
        <f>'Gap Filling Calc.'!V112</f>
        <v>0</v>
      </c>
    </row>
    <row r="61" spans="1:22" x14ac:dyDescent="0.25">
      <c r="A61" s="28" t="s">
        <v>14</v>
      </c>
      <c r="B61" s="34">
        <f>'Gap Filling Calc.'!B113</f>
        <v>0.24562480810561868</v>
      </c>
      <c r="C61" s="34">
        <f>'Gap Filling Calc.'!C113</f>
        <v>0.14390243902439026</v>
      </c>
      <c r="D61" s="34">
        <f>'Gap Filling Calc.'!D113</f>
        <v>0.20363017583664209</v>
      </c>
      <c r="E61" s="34">
        <f>'Gap Filling Calc.'!E113</f>
        <v>0.14390243902439026</v>
      </c>
      <c r="F61" s="34">
        <f>'Gap Filling Calc.'!F113</f>
        <v>0.2907228160931154</v>
      </c>
      <c r="G61" s="34">
        <f>'Gap Filling Calc.'!G113</f>
        <v>0.34607442828088369</v>
      </c>
      <c r="H61" s="34">
        <f>'Gap Filling Calc.'!H113</f>
        <v>0.26578253775676697</v>
      </c>
      <c r="I61" s="34">
        <f>'Gap Filling Calc.'!I113</f>
        <v>0.14390243902439023</v>
      </c>
      <c r="J61" s="34">
        <f>'Gap Filling Calc.'!J113</f>
        <v>0.14390243902439026</v>
      </c>
      <c r="K61" s="34" t="e">
        <f>'Gap Filling Calc.'!K113</f>
        <v>#DIV/0!</v>
      </c>
      <c r="L61" s="34" t="e">
        <f>'Gap Filling Calc.'!L113</f>
        <v>#DIV/0!</v>
      </c>
      <c r="M61" s="34" t="e">
        <f>'Gap Filling Calc.'!M113</f>
        <v>#DIV/0!</v>
      </c>
      <c r="N61" s="34" t="e">
        <f>'Gap Filling Calc.'!N113</f>
        <v>#DIV/0!</v>
      </c>
      <c r="O61" s="34" t="e">
        <f>'Gap Filling Calc.'!O113</f>
        <v>#DIV/0!</v>
      </c>
      <c r="P61" s="34" t="e">
        <f>'Gap Filling Calc.'!P113</f>
        <v>#DIV/0!</v>
      </c>
      <c r="Q61" s="34" t="e">
        <f>'Gap Filling Calc.'!Q113</f>
        <v>#DIV/0!</v>
      </c>
      <c r="R61" s="34" t="e">
        <f>'Gap Filling Calc.'!R113</f>
        <v>#DIV/0!</v>
      </c>
      <c r="S61" s="34" t="e">
        <f>'Gap Filling Calc.'!S113</f>
        <v>#DIV/0!</v>
      </c>
      <c r="T61" s="34" t="e">
        <f>'Gap Filling Calc.'!T113</f>
        <v>#DIV/0!</v>
      </c>
      <c r="U61" s="34" t="e">
        <f>'Gap Filling Calc.'!U113</f>
        <v>#DIV/0!</v>
      </c>
      <c r="V61" s="34" t="e">
        <f>'Gap Filling Calc.'!V113</f>
        <v>#DIV/0!</v>
      </c>
    </row>
    <row r="62" spans="1:22" ht="15.75" thickBot="1" x14ac:dyDescent="0.3">
      <c r="A62" s="29" t="s">
        <v>33</v>
      </c>
      <c r="B62" s="36">
        <f>'Gap Filling Calc.'!B114:V114</f>
        <v>9</v>
      </c>
      <c r="C62" s="37"/>
      <c r="D62" s="37"/>
      <c r="E62" s="37"/>
      <c r="F62" s="37"/>
      <c r="G62" s="37"/>
      <c r="H62" s="37"/>
      <c r="I62" s="37"/>
      <c r="J62" s="37"/>
      <c r="K62" s="37"/>
      <c r="L62" s="37"/>
      <c r="M62" s="37"/>
      <c r="N62" s="37"/>
      <c r="O62" s="37"/>
      <c r="P62" s="37"/>
      <c r="Q62" s="37"/>
      <c r="R62" s="37"/>
      <c r="S62" s="37"/>
      <c r="T62" s="37"/>
      <c r="U62" s="37"/>
      <c r="V62" s="38"/>
    </row>
    <row r="63" spans="1:22" ht="15.75" thickBot="1" x14ac:dyDescent="0.3">
      <c r="B63" s="16"/>
      <c r="C63" s="17"/>
      <c r="D63" s="17"/>
      <c r="E63" s="17"/>
      <c r="F63" s="17"/>
      <c r="G63" s="17"/>
      <c r="H63" s="17"/>
      <c r="I63" s="17"/>
      <c r="J63" s="17"/>
      <c r="K63" s="17"/>
      <c r="L63" s="17"/>
      <c r="M63" s="17"/>
      <c r="N63" s="17"/>
      <c r="O63" s="17"/>
      <c r="P63" s="17"/>
      <c r="Q63" s="17"/>
      <c r="R63" s="17"/>
      <c r="S63" s="17"/>
      <c r="T63" s="17"/>
      <c r="U63" s="17"/>
      <c r="V63" s="17"/>
    </row>
    <row r="64" spans="1:22" x14ac:dyDescent="0.25">
      <c r="A64" s="183" t="s">
        <v>15</v>
      </c>
      <c r="B64" s="184"/>
      <c r="C64" s="184"/>
      <c r="D64" s="184"/>
      <c r="E64" s="184"/>
      <c r="F64" s="184"/>
      <c r="G64" s="184"/>
      <c r="H64" s="184"/>
      <c r="I64" s="184"/>
      <c r="J64" s="184"/>
      <c r="K64" s="184"/>
      <c r="L64" s="184"/>
      <c r="M64" s="184"/>
      <c r="N64" s="184"/>
      <c r="O64" s="184"/>
      <c r="P64" s="184"/>
      <c r="Q64" s="184"/>
      <c r="R64" s="184"/>
      <c r="S64" s="184"/>
      <c r="T64" s="184"/>
      <c r="U64" s="184"/>
      <c r="V64" s="185"/>
    </row>
    <row r="65" spans="1:22" x14ac:dyDescent="0.25">
      <c r="A65" s="28" t="s">
        <v>18</v>
      </c>
      <c r="B65" s="33">
        <f>'Mixed Mode Calc.'!B58</f>
        <v>32570000</v>
      </c>
      <c r="C65" s="33">
        <f>'Mixed Mode Calc.'!C58</f>
        <v>1250000</v>
      </c>
      <c r="D65" s="33">
        <f>'Mixed Mode Calc.'!D58</f>
        <v>2150000</v>
      </c>
      <c r="E65" s="33">
        <f>'Mixed Mode Calc.'!E58</f>
        <v>5800000</v>
      </c>
      <c r="F65" s="33">
        <f>'Mixed Mode Calc.'!F58</f>
        <v>6035000</v>
      </c>
      <c r="G65" s="33">
        <f>'Mixed Mode Calc.'!G58</f>
        <v>7855000</v>
      </c>
      <c r="H65" s="33">
        <f>'Mixed Mode Calc.'!H58</f>
        <v>5830000</v>
      </c>
      <c r="I65" s="33">
        <f>'Mixed Mode Calc.'!I58</f>
        <v>1980000</v>
      </c>
      <c r="J65" s="33">
        <f>'Mixed Mode Calc.'!J58</f>
        <v>1670000</v>
      </c>
      <c r="K65" s="33">
        <f>'Mixed Mode Calc.'!K58</f>
        <v>0</v>
      </c>
      <c r="L65" s="33">
        <f>'Mixed Mode Calc.'!L58</f>
        <v>0</v>
      </c>
      <c r="M65" s="33">
        <f>'Mixed Mode Calc.'!M58</f>
        <v>0</v>
      </c>
      <c r="N65" s="33">
        <f>'Mixed Mode Calc.'!N58</f>
        <v>0</v>
      </c>
      <c r="O65" s="33">
        <f>'Mixed Mode Calc.'!O58</f>
        <v>0</v>
      </c>
      <c r="P65" s="33">
        <f>'Mixed Mode Calc.'!P58</f>
        <v>0</v>
      </c>
      <c r="Q65" s="33">
        <f>'Mixed Mode Calc.'!Q58</f>
        <v>0</v>
      </c>
      <c r="R65" s="33">
        <f>'Mixed Mode Calc.'!R58</f>
        <v>0</v>
      </c>
      <c r="S65" s="33">
        <f>'Mixed Mode Calc.'!S58</f>
        <v>0</v>
      </c>
      <c r="T65" s="33">
        <f>'Mixed Mode Calc.'!T58</f>
        <v>0</v>
      </c>
      <c r="U65" s="33">
        <f>'Mixed Mode Calc.'!U58</f>
        <v>0</v>
      </c>
      <c r="V65" s="33">
        <f>'Mixed Mode Calc.'!V58</f>
        <v>0</v>
      </c>
    </row>
    <row r="66" spans="1:22" x14ac:dyDescent="0.25">
      <c r="A66" s="28" t="s">
        <v>32</v>
      </c>
      <c r="B66" s="33">
        <f>'Mixed Mode Calc.'!B63</f>
        <v>8000000</v>
      </c>
      <c r="C66" s="33">
        <f>'Mixed Mode Calc.'!C63</f>
        <v>255444.25087108015</v>
      </c>
      <c r="D66" s="33">
        <f>'Mixed Mode Calc.'!D63</f>
        <v>423710.80139372824</v>
      </c>
      <c r="E66" s="33">
        <f>'Mixed Mode Calc.'!E63</f>
        <v>1185261.3240418117</v>
      </c>
      <c r="F66" s="33">
        <f>'Mixed Mode Calc.'!F63</f>
        <v>1556777.0034843206</v>
      </c>
      <c r="G66" s="33">
        <f>'Mixed Mode Calc.'!G63</f>
        <v>2481132.4041811847</v>
      </c>
      <c r="H66" s="33">
        <f>'Mixed Mode Calc.'!H63</f>
        <v>1351777.0034843206</v>
      </c>
      <c r="I66" s="33">
        <f>'Mixed Mode Calc.'!I63</f>
        <v>404623.69337979093</v>
      </c>
      <c r="J66" s="33">
        <f>'Mixed Mode Calc.'!J63</f>
        <v>341273.51916376303</v>
      </c>
      <c r="K66" s="33">
        <f>'Mixed Mode Calc.'!K63</f>
        <v>0</v>
      </c>
      <c r="L66" s="33">
        <f>'Mixed Mode Calc.'!L63</f>
        <v>0</v>
      </c>
      <c r="M66" s="33">
        <f>'Mixed Mode Calc.'!M63</f>
        <v>0</v>
      </c>
      <c r="N66" s="33">
        <f>'Mixed Mode Calc.'!N63</f>
        <v>0</v>
      </c>
      <c r="O66" s="33">
        <f>'Mixed Mode Calc.'!O63</f>
        <v>0</v>
      </c>
      <c r="P66" s="33">
        <f>'Mixed Mode Calc.'!P63</f>
        <v>0</v>
      </c>
      <c r="Q66" s="33">
        <f>'Mixed Mode Calc.'!Q63</f>
        <v>0</v>
      </c>
      <c r="R66" s="33">
        <f>'Mixed Mode Calc.'!R63</f>
        <v>0</v>
      </c>
      <c r="S66" s="33">
        <f>'Mixed Mode Calc.'!S63</f>
        <v>0</v>
      </c>
      <c r="T66" s="33">
        <f>'Mixed Mode Calc.'!T63</f>
        <v>0</v>
      </c>
      <c r="U66" s="33">
        <f>'Mixed Mode Calc.'!U63</f>
        <v>0</v>
      </c>
      <c r="V66" s="33">
        <f>'Mixed Mode Calc.'!V63</f>
        <v>0</v>
      </c>
    </row>
    <row r="67" spans="1:22" x14ac:dyDescent="0.25">
      <c r="A67" s="28" t="s">
        <v>17</v>
      </c>
      <c r="B67" s="34">
        <f>'Mixed Mode Calc.'!B64</f>
        <v>0.24562480810561868</v>
      </c>
      <c r="C67" s="35">
        <f>'Mixed Mode Calc.'!C64</f>
        <v>0.20435540069686411</v>
      </c>
      <c r="D67" s="35">
        <f>'Mixed Mode Calc.'!D64</f>
        <v>0.1970747913459201</v>
      </c>
      <c r="E67" s="35">
        <f>'Mixed Mode Calc.'!E64</f>
        <v>0.20435540069686409</v>
      </c>
      <c r="F67" s="35">
        <f>'Mixed Mode Calc.'!F64</f>
        <v>0.25795807845639113</v>
      </c>
      <c r="G67" s="35">
        <f>'Mixed Mode Calc.'!G64</f>
        <v>0.31586663325030995</v>
      </c>
      <c r="H67" s="35">
        <f>'Mixed Mode Calc.'!H64</f>
        <v>0.23186569528032944</v>
      </c>
      <c r="I67" s="35">
        <f>'Mixed Mode Calc.'!I64</f>
        <v>0.20435540069686411</v>
      </c>
      <c r="J67" s="35">
        <f>'Mixed Mode Calc.'!J64</f>
        <v>0.20435540069686409</v>
      </c>
      <c r="K67" s="35" t="e">
        <f>'Mixed Mode Calc.'!K64</f>
        <v>#DIV/0!</v>
      </c>
      <c r="L67" s="35" t="e">
        <f>'Mixed Mode Calc.'!L64</f>
        <v>#DIV/0!</v>
      </c>
      <c r="M67" s="35" t="e">
        <f>'Mixed Mode Calc.'!M64</f>
        <v>#DIV/0!</v>
      </c>
      <c r="N67" s="35" t="e">
        <f>'Mixed Mode Calc.'!N64</f>
        <v>#DIV/0!</v>
      </c>
      <c r="O67" s="35" t="e">
        <f>'Mixed Mode Calc.'!O64</f>
        <v>#DIV/0!</v>
      </c>
      <c r="P67" s="35" t="e">
        <f>'Mixed Mode Calc.'!P64</f>
        <v>#DIV/0!</v>
      </c>
      <c r="Q67" s="35" t="e">
        <f>'Mixed Mode Calc.'!Q64</f>
        <v>#DIV/0!</v>
      </c>
      <c r="R67" s="35" t="e">
        <f>'Mixed Mode Calc.'!R64</f>
        <v>#DIV/0!</v>
      </c>
      <c r="S67" s="35" t="e">
        <f>'Mixed Mode Calc.'!S64</f>
        <v>#DIV/0!</v>
      </c>
      <c r="T67" s="35" t="e">
        <f>'Mixed Mode Calc.'!T64</f>
        <v>#DIV/0!</v>
      </c>
      <c r="U67" s="35" t="e">
        <f>'Mixed Mode Calc.'!U64</f>
        <v>#DIV/0!</v>
      </c>
      <c r="V67" s="35" t="e">
        <f>'Mixed Mode Calc.'!V64</f>
        <v>#DIV/0!</v>
      </c>
    </row>
    <row r="68" spans="1:22" ht="15.75" thickBot="1" x14ac:dyDescent="0.3">
      <c r="A68" s="29" t="s">
        <v>33</v>
      </c>
      <c r="B68" s="39">
        <f>'Mixed Mode Calc.'!B66:V66</f>
        <v>9</v>
      </c>
      <c r="C68" s="39"/>
      <c r="D68" s="39"/>
      <c r="E68" s="39"/>
      <c r="F68" s="39"/>
      <c r="G68" s="39"/>
      <c r="H68" s="39"/>
      <c r="I68" s="39"/>
      <c r="J68" s="39"/>
      <c r="K68" s="39"/>
      <c r="L68" s="39"/>
      <c r="M68" s="39"/>
      <c r="N68" s="39"/>
      <c r="O68" s="39"/>
      <c r="P68" s="39"/>
      <c r="Q68" s="39"/>
      <c r="R68" s="39"/>
      <c r="S68" s="39"/>
      <c r="T68" s="39"/>
      <c r="U68" s="39"/>
      <c r="V68" s="40"/>
    </row>
    <row r="70" spans="1:22" ht="15.75" thickBot="1" x14ac:dyDescent="0.3"/>
    <row r="71" spans="1:22" x14ac:dyDescent="0.25">
      <c r="B71" s="171" t="s">
        <v>19</v>
      </c>
      <c r="C71" s="172"/>
      <c r="D71" s="172"/>
      <c r="E71" s="172"/>
      <c r="F71" s="173"/>
    </row>
    <row r="72" spans="1:22" x14ac:dyDescent="0.25">
      <c r="B72" s="174" t="s">
        <v>20</v>
      </c>
      <c r="C72" s="175"/>
      <c r="D72" s="175"/>
      <c r="E72" s="176"/>
      <c r="F72" s="24">
        <v>8000000</v>
      </c>
    </row>
    <row r="73" spans="1:22" ht="15.75" thickBot="1" x14ac:dyDescent="0.3">
      <c r="B73" s="177" t="s">
        <v>21</v>
      </c>
      <c r="C73" s="178"/>
      <c r="D73" s="178"/>
      <c r="E73" s="179"/>
      <c r="F73" s="27">
        <v>0.1</v>
      </c>
    </row>
  </sheetData>
  <mergeCells count="6">
    <mergeCell ref="A1:V1"/>
    <mergeCell ref="B71:F71"/>
    <mergeCell ref="B72:E72"/>
    <mergeCell ref="B73:E73"/>
    <mergeCell ref="A58:V58"/>
    <mergeCell ref="A64:V6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B119"/>
  <sheetViews>
    <sheetView topLeftCell="A31" zoomScale="90" zoomScaleNormal="90" zoomScaleSheetLayoutView="110" workbookViewId="0">
      <selection activeCell="E122" sqref="E122"/>
    </sheetView>
  </sheetViews>
  <sheetFormatPr defaultColWidth="11.42578125" defaultRowHeight="15" x14ac:dyDescent="0.25"/>
  <cols>
    <col min="1" max="1" width="17.140625" customWidth="1"/>
    <col min="2" max="2" width="15.7109375" customWidth="1"/>
    <col min="3" max="3" width="14.140625" bestFit="1" customWidth="1"/>
    <col min="4" max="13" width="11.42578125" customWidth="1"/>
    <col min="14" max="14" width="13.42578125" customWidth="1"/>
    <col min="15" max="21" width="11.42578125" customWidth="1"/>
  </cols>
  <sheetData>
    <row r="1" spans="1:23" ht="15.75" thickBot="1" x14ac:dyDescent="0.3">
      <c r="A1" s="14" t="s">
        <v>1</v>
      </c>
      <c r="B1" s="14" t="s">
        <v>0</v>
      </c>
      <c r="C1" s="5" t="s">
        <v>3</v>
      </c>
      <c r="D1" s="6" t="s">
        <v>4</v>
      </c>
      <c r="E1" s="6" t="s">
        <v>5</v>
      </c>
      <c r="F1" s="6" t="s">
        <v>6</v>
      </c>
      <c r="G1" s="6" t="s">
        <v>7</v>
      </c>
      <c r="H1" s="6" t="s">
        <v>8</v>
      </c>
      <c r="I1" s="6" t="s">
        <v>9</v>
      </c>
      <c r="J1" s="6" t="s">
        <v>10</v>
      </c>
      <c r="K1" s="6" t="s">
        <v>11</v>
      </c>
      <c r="L1" s="7" t="s">
        <v>12</v>
      </c>
      <c r="M1" s="6" t="s">
        <v>22</v>
      </c>
      <c r="N1" s="6" t="s">
        <v>23</v>
      </c>
      <c r="O1" s="6" t="s">
        <v>24</v>
      </c>
      <c r="P1" s="7" t="s">
        <v>25</v>
      </c>
      <c r="Q1" s="6" t="s">
        <v>26</v>
      </c>
      <c r="R1" s="6" t="s">
        <v>27</v>
      </c>
      <c r="S1" s="6" t="s">
        <v>28</v>
      </c>
      <c r="T1" s="7" t="s">
        <v>29</v>
      </c>
      <c r="U1" s="6" t="s">
        <v>30</v>
      </c>
      <c r="V1" s="6" t="s">
        <v>31</v>
      </c>
      <c r="W1" s="1" t="s">
        <v>1</v>
      </c>
    </row>
    <row r="2" spans="1:23" x14ac:dyDescent="0.25">
      <c r="A2" s="73">
        <v>1</v>
      </c>
      <c r="B2" s="74">
        <f>'Input Table'!B3</f>
        <v>2300000</v>
      </c>
      <c r="C2" s="75">
        <f>'Input Table'!C3</f>
        <v>500000</v>
      </c>
      <c r="D2" s="76">
        <f>'Input Table'!D3</f>
        <v>600000</v>
      </c>
      <c r="E2" s="76">
        <f>'Input Table'!E3</f>
        <v>400000</v>
      </c>
      <c r="F2" s="76">
        <f>'Input Table'!F3</f>
        <v>325000</v>
      </c>
      <c r="G2" s="76">
        <f>'Input Table'!G3</f>
        <v>475000</v>
      </c>
      <c r="H2" s="76">
        <f>'Input Table'!H3</f>
        <v>0</v>
      </c>
      <c r="I2" s="76">
        <f>'Input Table'!I3</f>
        <v>0</v>
      </c>
      <c r="J2" s="76">
        <f>'Input Table'!J3</f>
        <v>0</v>
      </c>
      <c r="K2" s="76">
        <f>'Input Table'!K3</f>
        <v>0</v>
      </c>
      <c r="L2" s="76">
        <f>'Input Table'!L3</f>
        <v>0</v>
      </c>
      <c r="M2" s="76">
        <f>'Input Table'!M3</f>
        <v>0</v>
      </c>
      <c r="N2" s="76">
        <f>'Input Table'!N3</f>
        <v>0</v>
      </c>
      <c r="O2" s="76">
        <f>'Input Table'!O3</f>
        <v>0</v>
      </c>
      <c r="P2" s="76">
        <f>'Input Table'!P3</f>
        <v>0</v>
      </c>
      <c r="Q2" s="76">
        <f>'Input Table'!Q3</f>
        <v>0</v>
      </c>
      <c r="R2" s="76">
        <f>'Input Table'!R3</f>
        <v>0</v>
      </c>
      <c r="S2" s="76">
        <f>'Input Table'!S3</f>
        <v>0</v>
      </c>
      <c r="T2" s="76">
        <f>'Input Table'!T3</f>
        <v>0</v>
      </c>
      <c r="U2" s="76">
        <f>'Input Table'!U3</f>
        <v>0</v>
      </c>
      <c r="V2" s="77">
        <f>'Input Table'!V3</f>
        <v>0</v>
      </c>
      <c r="W2" s="78">
        <v>1</v>
      </c>
    </row>
    <row r="3" spans="1:23" x14ac:dyDescent="0.25">
      <c r="A3" s="79">
        <v>2</v>
      </c>
      <c r="B3" s="80">
        <f>B2+'Input Table'!B4</f>
        <v>3405000</v>
      </c>
      <c r="C3" s="81">
        <f>C2+'Input Table'!C4</f>
        <v>600000</v>
      </c>
      <c r="D3" s="82">
        <f>D2+'Input Table'!D4</f>
        <v>650000</v>
      </c>
      <c r="E3" s="82">
        <f>E2+'Input Table'!E4</f>
        <v>500000</v>
      </c>
      <c r="F3" s="82">
        <f>F2+'Input Table'!F4</f>
        <v>400000</v>
      </c>
      <c r="G3" s="82">
        <f>G2+'Input Table'!G4</f>
        <v>1255000</v>
      </c>
      <c r="H3" s="82">
        <f>H2+'Input Table'!H4</f>
        <v>0</v>
      </c>
      <c r="I3" s="82">
        <f>I2+'Input Table'!I4</f>
        <v>0</v>
      </c>
      <c r="J3" s="82">
        <f>J2+'Input Table'!J4</f>
        <v>0</v>
      </c>
      <c r="K3" s="82">
        <f>K2+'Input Table'!K4</f>
        <v>0</v>
      </c>
      <c r="L3" s="82">
        <f>L2+'Input Table'!L4</f>
        <v>0</v>
      </c>
      <c r="M3" s="82">
        <f>M2+'Input Table'!M4</f>
        <v>0</v>
      </c>
      <c r="N3" s="82">
        <f>N2+'Input Table'!N4</f>
        <v>0</v>
      </c>
      <c r="O3" s="82">
        <f>O2+'Input Table'!O4</f>
        <v>0</v>
      </c>
      <c r="P3" s="82">
        <f>P2+'Input Table'!P4</f>
        <v>0</v>
      </c>
      <c r="Q3" s="82">
        <f>Q2+'Input Table'!Q4</f>
        <v>0</v>
      </c>
      <c r="R3" s="82">
        <f>R2+'Input Table'!R4</f>
        <v>0</v>
      </c>
      <c r="S3" s="82">
        <f>S2+'Input Table'!S4</f>
        <v>0</v>
      </c>
      <c r="T3" s="82">
        <f>T2+'Input Table'!T4</f>
        <v>0</v>
      </c>
      <c r="U3" s="82">
        <f>U2+'Input Table'!U4</f>
        <v>0</v>
      </c>
      <c r="V3" s="83">
        <f>V2+'Input Table'!V4</f>
        <v>0</v>
      </c>
      <c r="W3" s="84">
        <v>2</v>
      </c>
    </row>
    <row r="4" spans="1:23" x14ac:dyDescent="0.25">
      <c r="A4" s="79">
        <v>3</v>
      </c>
      <c r="B4" s="80">
        <f>B3+'Input Table'!B5</f>
        <v>10430000</v>
      </c>
      <c r="C4" s="81">
        <f>C3+'Input Table'!C5</f>
        <v>1250000</v>
      </c>
      <c r="D4" s="82">
        <f>D3+'Input Table'!D5</f>
        <v>2150000</v>
      </c>
      <c r="E4" s="82">
        <f>E3+'Input Table'!E5</f>
        <v>4250000</v>
      </c>
      <c r="F4" s="82">
        <f>F3+'Input Table'!F5</f>
        <v>635000</v>
      </c>
      <c r="G4" s="82">
        <f>G3+'Input Table'!G5</f>
        <v>2145000</v>
      </c>
      <c r="H4" s="82">
        <f>H3+'Input Table'!H5</f>
        <v>0</v>
      </c>
      <c r="I4" s="82">
        <f>I3+'Input Table'!I5</f>
        <v>0</v>
      </c>
      <c r="J4" s="82">
        <f>J3+'Input Table'!J5</f>
        <v>0</v>
      </c>
      <c r="K4" s="82">
        <f>K3+'Input Table'!K5</f>
        <v>0</v>
      </c>
      <c r="L4" s="82">
        <f>L3+'Input Table'!L5</f>
        <v>0</v>
      </c>
      <c r="M4" s="82">
        <f>M3+'Input Table'!M5</f>
        <v>0</v>
      </c>
      <c r="N4" s="82">
        <f>N3+'Input Table'!N5</f>
        <v>0</v>
      </c>
      <c r="O4" s="82">
        <f>O3+'Input Table'!O5</f>
        <v>0</v>
      </c>
      <c r="P4" s="82">
        <f>P3+'Input Table'!P5</f>
        <v>0</v>
      </c>
      <c r="Q4" s="82">
        <f>Q3+'Input Table'!Q5</f>
        <v>0</v>
      </c>
      <c r="R4" s="82">
        <f>R3+'Input Table'!R5</f>
        <v>0</v>
      </c>
      <c r="S4" s="82">
        <f>S3+'Input Table'!S5</f>
        <v>0</v>
      </c>
      <c r="T4" s="82">
        <f>T3+'Input Table'!T5</f>
        <v>0</v>
      </c>
      <c r="U4" s="82">
        <f>U3+'Input Table'!U5</f>
        <v>0</v>
      </c>
      <c r="V4" s="83">
        <f>V3+'Input Table'!V5</f>
        <v>0</v>
      </c>
      <c r="W4" s="84">
        <v>3</v>
      </c>
    </row>
    <row r="5" spans="1:23" x14ac:dyDescent="0.25">
      <c r="A5" s="79">
        <v>4</v>
      </c>
      <c r="B5" s="80">
        <f>B4+'Input Table'!B6</f>
        <v>11435000</v>
      </c>
      <c r="C5" s="81">
        <f>C4+'Input Table'!C6</f>
        <v>1250000</v>
      </c>
      <c r="D5" s="82">
        <f>D4+'Input Table'!D6</f>
        <v>2150000</v>
      </c>
      <c r="E5" s="82">
        <f>E4+'Input Table'!E6</f>
        <v>4300000</v>
      </c>
      <c r="F5" s="82">
        <f>F4+'Input Table'!F6</f>
        <v>735000</v>
      </c>
      <c r="G5" s="82">
        <f>G4+'Input Table'!G6</f>
        <v>2220000</v>
      </c>
      <c r="H5" s="82">
        <f>H4+'Input Table'!H6</f>
        <v>780000</v>
      </c>
      <c r="I5" s="82">
        <f>I4+'Input Table'!I6</f>
        <v>0</v>
      </c>
      <c r="J5" s="82">
        <f>J4+'Input Table'!J6</f>
        <v>0</v>
      </c>
      <c r="K5" s="82">
        <f>K4+'Input Table'!K6</f>
        <v>0</v>
      </c>
      <c r="L5" s="82">
        <f>L4+'Input Table'!L6</f>
        <v>0</v>
      </c>
      <c r="M5" s="82">
        <f>M4+'Input Table'!M6</f>
        <v>0</v>
      </c>
      <c r="N5" s="82">
        <f>N4+'Input Table'!N6</f>
        <v>0</v>
      </c>
      <c r="O5" s="82">
        <f>O4+'Input Table'!O6</f>
        <v>0</v>
      </c>
      <c r="P5" s="82">
        <f>P4+'Input Table'!P6</f>
        <v>0</v>
      </c>
      <c r="Q5" s="82">
        <f>Q4+'Input Table'!Q6</f>
        <v>0</v>
      </c>
      <c r="R5" s="82">
        <f>R4+'Input Table'!R6</f>
        <v>0</v>
      </c>
      <c r="S5" s="82">
        <f>S4+'Input Table'!S6</f>
        <v>0</v>
      </c>
      <c r="T5" s="82">
        <f>T4+'Input Table'!T6</f>
        <v>0</v>
      </c>
      <c r="U5" s="82">
        <f>U4+'Input Table'!U6</f>
        <v>0</v>
      </c>
      <c r="V5" s="83">
        <f>V4+'Input Table'!V6</f>
        <v>0</v>
      </c>
      <c r="W5" s="84">
        <v>4</v>
      </c>
    </row>
    <row r="6" spans="1:23" x14ac:dyDescent="0.25">
      <c r="A6" s="79">
        <v>5</v>
      </c>
      <c r="B6" s="80">
        <f>B5+'Input Table'!B7</f>
        <v>17810000</v>
      </c>
      <c r="C6" s="81">
        <f>C5+'Input Table'!C7</f>
        <v>1250000</v>
      </c>
      <c r="D6" s="82">
        <f>D5+'Input Table'!D7</f>
        <v>2150000</v>
      </c>
      <c r="E6" s="82">
        <f>E5+'Input Table'!E7</f>
        <v>5800000</v>
      </c>
      <c r="F6" s="82">
        <f>F5+'Input Table'!F7</f>
        <v>4485000</v>
      </c>
      <c r="G6" s="82">
        <f>G5+'Input Table'!G7</f>
        <v>2455000</v>
      </c>
      <c r="H6" s="82">
        <f>H5+'Input Table'!H7</f>
        <v>1670000</v>
      </c>
      <c r="I6" s="82">
        <f>I5+'Input Table'!I7</f>
        <v>0</v>
      </c>
      <c r="J6" s="82">
        <f>J5+'Input Table'!J7</f>
        <v>0</v>
      </c>
      <c r="K6" s="82">
        <f>K5+'Input Table'!K7</f>
        <v>0</v>
      </c>
      <c r="L6" s="82">
        <f>L5+'Input Table'!L7</f>
        <v>0</v>
      </c>
      <c r="M6" s="82">
        <f>M5+'Input Table'!M7</f>
        <v>0</v>
      </c>
      <c r="N6" s="82">
        <f>N5+'Input Table'!N7</f>
        <v>0</v>
      </c>
      <c r="O6" s="82">
        <f>O5+'Input Table'!O7</f>
        <v>0</v>
      </c>
      <c r="P6" s="82">
        <f>P5+'Input Table'!P7</f>
        <v>0</v>
      </c>
      <c r="Q6" s="82">
        <f>Q5+'Input Table'!Q7</f>
        <v>0</v>
      </c>
      <c r="R6" s="82">
        <f>R5+'Input Table'!R7</f>
        <v>0</v>
      </c>
      <c r="S6" s="82">
        <f>S5+'Input Table'!S7</f>
        <v>0</v>
      </c>
      <c r="T6" s="82">
        <f>T5+'Input Table'!T7</f>
        <v>0</v>
      </c>
      <c r="U6" s="82">
        <f>U5+'Input Table'!U7</f>
        <v>0</v>
      </c>
      <c r="V6" s="83">
        <f>V5+'Input Table'!V7</f>
        <v>0</v>
      </c>
      <c r="W6" s="84">
        <v>5</v>
      </c>
    </row>
    <row r="7" spans="1:23" x14ac:dyDescent="0.25">
      <c r="A7" s="79">
        <v>6</v>
      </c>
      <c r="B7" s="80">
        <f>B6+'Input Table'!B8</f>
        <v>18815000</v>
      </c>
      <c r="C7" s="81">
        <f>C6+'Input Table'!C8</f>
        <v>1250000</v>
      </c>
      <c r="D7" s="82">
        <f>D6+'Input Table'!D8</f>
        <v>2150000</v>
      </c>
      <c r="E7" s="82">
        <f>E6+'Input Table'!E8</f>
        <v>5800000</v>
      </c>
      <c r="F7" s="82">
        <f>F6+'Input Table'!F8</f>
        <v>4535000</v>
      </c>
      <c r="G7" s="82">
        <f>G6+'Input Table'!G8</f>
        <v>2555000</v>
      </c>
      <c r="H7" s="82">
        <f>H6+'Input Table'!H8</f>
        <v>1745000</v>
      </c>
      <c r="I7" s="82">
        <f>I6+'Input Table'!I8</f>
        <v>780000</v>
      </c>
      <c r="J7" s="82">
        <f>J6+'Input Table'!J8</f>
        <v>0</v>
      </c>
      <c r="K7" s="82">
        <f>K6+'Input Table'!K8</f>
        <v>0</v>
      </c>
      <c r="L7" s="82">
        <f>L6+'Input Table'!L8</f>
        <v>0</v>
      </c>
      <c r="M7" s="82">
        <f>M6+'Input Table'!M8</f>
        <v>0</v>
      </c>
      <c r="N7" s="82">
        <f>N6+'Input Table'!N8</f>
        <v>0</v>
      </c>
      <c r="O7" s="82">
        <f>O6+'Input Table'!O8</f>
        <v>0</v>
      </c>
      <c r="P7" s="82">
        <f>P6+'Input Table'!P8</f>
        <v>0</v>
      </c>
      <c r="Q7" s="82">
        <f>Q6+'Input Table'!Q8</f>
        <v>0</v>
      </c>
      <c r="R7" s="82">
        <f>R6+'Input Table'!R8</f>
        <v>0</v>
      </c>
      <c r="S7" s="82">
        <f>S6+'Input Table'!S8</f>
        <v>0</v>
      </c>
      <c r="T7" s="82">
        <f>T6+'Input Table'!T8</f>
        <v>0</v>
      </c>
      <c r="U7" s="82">
        <f>U6+'Input Table'!U8</f>
        <v>0</v>
      </c>
      <c r="V7" s="83">
        <f>V6+'Input Table'!V8</f>
        <v>0</v>
      </c>
      <c r="W7" s="84">
        <v>6</v>
      </c>
    </row>
    <row r="8" spans="1:23" x14ac:dyDescent="0.25">
      <c r="A8" s="79">
        <v>7</v>
      </c>
      <c r="B8" s="80">
        <f>B7+'Input Table'!B9</f>
        <v>25190000</v>
      </c>
      <c r="C8" s="81">
        <f>C7+'Input Table'!C9</f>
        <v>1250000</v>
      </c>
      <c r="D8" s="82">
        <f>D7+'Input Table'!D9</f>
        <v>2150000</v>
      </c>
      <c r="E8" s="82">
        <f>E7+'Input Table'!E9</f>
        <v>5800000</v>
      </c>
      <c r="F8" s="82">
        <f>F7+'Input Table'!F9</f>
        <v>6035000</v>
      </c>
      <c r="G8" s="82">
        <f>G7+'Input Table'!G9</f>
        <v>6305000</v>
      </c>
      <c r="H8" s="82">
        <f>H7+'Input Table'!H9</f>
        <v>1980000</v>
      </c>
      <c r="I8" s="82">
        <f>I7+'Input Table'!I9</f>
        <v>1670000</v>
      </c>
      <c r="J8" s="82">
        <f>J7+'Input Table'!J9</f>
        <v>0</v>
      </c>
      <c r="K8" s="82">
        <f>K7+'Input Table'!K9</f>
        <v>0</v>
      </c>
      <c r="L8" s="82">
        <f>L7+'Input Table'!L9</f>
        <v>0</v>
      </c>
      <c r="M8" s="82">
        <f>M7+'Input Table'!M9</f>
        <v>0</v>
      </c>
      <c r="N8" s="82">
        <f>N7+'Input Table'!N9</f>
        <v>0</v>
      </c>
      <c r="O8" s="82">
        <f>O7+'Input Table'!O9</f>
        <v>0</v>
      </c>
      <c r="P8" s="82">
        <f>P7+'Input Table'!P9</f>
        <v>0</v>
      </c>
      <c r="Q8" s="82">
        <f>Q7+'Input Table'!Q9</f>
        <v>0</v>
      </c>
      <c r="R8" s="82">
        <f>R7+'Input Table'!R9</f>
        <v>0</v>
      </c>
      <c r="S8" s="82">
        <f>S7+'Input Table'!S9</f>
        <v>0</v>
      </c>
      <c r="T8" s="82">
        <f>T7+'Input Table'!T9</f>
        <v>0</v>
      </c>
      <c r="U8" s="82">
        <f>U7+'Input Table'!U9</f>
        <v>0</v>
      </c>
      <c r="V8" s="83">
        <f>V7+'Input Table'!V9</f>
        <v>0</v>
      </c>
      <c r="W8" s="84">
        <v>7</v>
      </c>
    </row>
    <row r="9" spans="1:23" x14ac:dyDescent="0.25">
      <c r="A9" s="79">
        <v>8</v>
      </c>
      <c r="B9" s="80">
        <f>B8+'Input Table'!B10</f>
        <v>26195000</v>
      </c>
      <c r="C9" s="81">
        <f>C8+'Input Table'!C10</f>
        <v>1250000</v>
      </c>
      <c r="D9" s="82">
        <f>D8+'Input Table'!D10</f>
        <v>2150000</v>
      </c>
      <c r="E9" s="82">
        <f>E8+'Input Table'!E10</f>
        <v>5800000</v>
      </c>
      <c r="F9" s="82">
        <f>F8+'Input Table'!F10</f>
        <v>6035000</v>
      </c>
      <c r="G9" s="82">
        <f>G8+'Input Table'!G10</f>
        <v>6355000</v>
      </c>
      <c r="H9" s="82">
        <f>H8+'Input Table'!H10</f>
        <v>2080000</v>
      </c>
      <c r="I9" s="82">
        <f>I8+'Input Table'!I10</f>
        <v>1745000</v>
      </c>
      <c r="J9" s="82">
        <f>J8+'Input Table'!J10</f>
        <v>780000</v>
      </c>
      <c r="K9" s="82">
        <f>K8+'Input Table'!K10</f>
        <v>0</v>
      </c>
      <c r="L9" s="82">
        <f>L8+'Input Table'!L10</f>
        <v>0</v>
      </c>
      <c r="M9" s="82">
        <f>M8+'Input Table'!M10</f>
        <v>0</v>
      </c>
      <c r="N9" s="82">
        <f>N8+'Input Table'!N10</f>
        <v>0</v>
      </c>
      <c r="O9" s="82">
        <f>O8+'Input Table'!O10</f>
        <v>0</v>
      </c>
      <c r="P9" s="82">
        <f>P8+'Input Table'!P10</f>
        <v>0</v>
      </c>
      <c r="Q9" s="82">
        <f>Q8+'Input Table'!Q10</f>
        <v>0</v>
      </c>
      <c r="R9" s="82">
        <f>R8+'Input Table'!R10</f>
        <v>0</v>
      </c>
      <c r="S9" s="82">
        <f>S8+'Input Table'!S10</f>
        <v>0</v>
      </c>
      <c r="T9" s="82">
        <f>T8+'Input Table'!T10</f>
        <v>0</v>
      </c>
      <c r="U9" s="82">
        <f>U8+'Input Table'!U10</f>
        <v>0</v>
      </c>
      <c r="V9" s="83">
        <f>V8+'Input Table'!V10</f>
        <v>0</v>
      </c>
      <c r="W9" s="84">
        <v>8</v>
      </c>
    </row>
    <row r="10" spans="1:23" x14ac:dyDescent="0.25">
      <c r="A10" s="79">
        <v>9</v>
      </c>
      <c r="B10" s="80">
        <f>B9+'Input Table'!B11</f>
        <v>32570000</v>
      </c>
      <c r="C10" s="81">
        <f>C9+'Input Table'!C11</f>
        <v>1250000</v>
      </c>
      <c r="D10" s="82">
        <f>D9+'Input Table'!D11</f>
        <v>2150000</v>
      </c>
      <c r="E10" s="82">
        <f>E9+'Input Table'!E11</f>
        <v>5800000</v>
      </c>
      <c r="F10" s="82">
        <f>F9+'Input Table'!F11</f>
        <v>6035000</v>
      </c>
      <c r="G10" s="82">
        <f>G9+'Input Table'!G11</f>
        <v>7855000</v>
      </c>
      <c r="H10" s="82">
        <f>H9+'Input Table'!H11</f>
        <v>5830000</v>
      </c>
      <c r="I10" s="82">
        <f>I9+'Input Table'!I11</f>
        <v>1980000</v>
      </c>
      <c r="J10" s="82">
        <f>J9+'Input Table'!J11</f>
        <v>1670000</v>
      </c>
      <c r="K10" s="82">
        <f>K9+'Input Table'!K11</f>
        <v>0</v>
      </c>
      <c r="L10" s="82">
        <f>L9+'Input Table'!L11</f>
        <v>0</v>
      </c>
      <c r="M10" s="82">
        <f>M9+'Input Table'!M11</f>
        <v>0</v>
      </c>
      <c r="N10" s="82">
        <f>N9+'Input Table'!N11</f>
        <v>0</v>
      </c>
      <c r="O10" s="82">
        <f>O9+'Input Table'!O11</f>
        <v>0</v>
      </c>
      <c r="P10" s="82">
        <f>P9+'Input Table'!P11</f>
        <v>0</v>
      </c>
      <c r="Q10" s="82">
        <f>Q9+'Input Table'!Q11</f>
        <v>0</v>
      </c>
      <c r="R10" s="82">
        <f>R9+'Input Table'!R11</f>
        <v>0</v>
      </c>
      <c r="S10" s="82">
        <f>S9+'Input Table'!S11</f>
        <v>0</v>
      </c>
      <c r="T10" s="82">
        <f>T9+'Input Table'!T11</f>
        <v>0</v>
      </c>
      <c r="U10" s="82">
        <f>U9+'Input Table'!U11</f>
        <v>0</v>
      </c>
      <c r="V10" s="83">
        <f>V9+'Input Table'!V11</f>
        <v>0</v>
      </c>
      <c r="W10" s="84">
        <v>9</v>
      </c>
    </row>
    <row r="11" spans="1:23" x14ac:dyDescent="0.25">
      <c r="A11" s="79">
        <v>10</v>
      </c>
      <c r="B11" s="80">
        <f>B10+'Input Table'!B12</f>
        <v>32570000</v>
      </c>
      <c r="C11" s="81">
        <f>C10+'Input Table'!C12</f>
        <v>1250000</v>
      </c>
      <c r="D11" s="82">
        <f>D10+'Input Table'!D12</f>
        <v>2150000</v>
      </c>
      <c r="E11" s="82">
        <f>E10+'Input Table'!E12</f>
        <v>5800000</v>
      </c>
      <c r="F11" s="82">
        <f>F10+'Input Table'!F12</f>
        <v>6035000</v>
      </c>
      <c r="G11" s="82">
        <f>G10+'Input Table'!G12</f>
        <v>7855000</v>
      </c>
      <c r="H11" s="82">
        <f>H10+'Input Table'!H12</f>
        <v>5830000</v>
      </c>
      <c r="I11" s="82">
        <f>I10+'Input Table'!I12</f>
        <v>1980000</v>
      </c>
      <c r="J11" s="82">
        <f>J10+'Input Table'!J12</f>
        <v>1670000</v>
      </c>
      <c r="K11" s="82">
        <f>K10+'Input Table'!K12</f>
        <v>0</v>
      </c>
      <c r="L11" s="82">
        <f>L10+'Input Table'!L12</f>
        <v>0</v>
      </c>
      <c r="M11" s="82">
        <f>M10+'Input Table'!M12</f>
        <v>0</v>
      </c>
      <c r="N11" s="82">
        <f>N10+'Input Table'!N12</f>
        <v>0</v>
      </c>
      <c r="O11" s="82">
        <f>O10+'Input Table'!O12</f>
        <v>0</v>
      </c>
      <c r="P11" s="82">
        <f>P10+'Input Table'!P12</f>
        <v>0</v>
      </c>
      <c r="Q11" s="82">
        <f>Q10+'Input Table'!Q12</f>
        <v>0</v>
      </c>
      <c r="R11" s="82">
        <f>R10+'Input Table'!R12</f>
        <v>0</v>
      </c>
      <c r="S11" s="82">
        <f>S10+'Input Table'!S12</f>
        <v>0</v>
      </c>
      <c r="T11" s="82">
        <f>T10+'Input Table'!T12</f>
        <v>0</v>
      </c>
      <c r="U11" s="82">
        <f>U10+'Input Table'!U12</f>
        <v>0</v>
      </c>
      <c r="V11" s="83">
        <f>V10+'Input Table'!V12</f>
        <v>0</v>
      </c>
      <c r="W11" s="84">
        <v>10</v>
      </c>
    </row>
    <row r="12" spans="1:23" x14ac:dyDescent="0.25">
      <c r="A12" s="79">
        <v>11</v>
      </c>
      <c r="B12" s="80">
        <f>B11+'Input Table'!B13</f>
        <v>32570000</v>
      </c>
      <c r="C12" s="81">
        <f>C11+'Input Table'!C13</f>
        <v>1250000</v>
      </c>
      <c r="D12" s="82">
        <f>D11+'Input Table'!D13</f>
        <v>2150000</v>
      </c>
      <c r="E12" s="82">
        <f>E11+'Input Table'!E13</f>
        <v>5800000</v>
      </c>
      <c r="F12" s="82">
        <f>F11+'Input Table'!F13</f>
        <v>6035000</v>
      </c>
      <c r="G12" s="82">
        <f>G11+'Input Table'!G13</f>
        <v>7855000</v>
      </c>
      <c r="H12" s="82">
        <f>H11+'Input Table'!H13</f>
        <v>5830000</v>
      </c>
      <c r="I12" s="82">
        <f>I11+'Input Table'!I13</f>
        <v>1980000</v>
      </c>
      <c r="J12" s="82">
        <f>J11+'Input Table'!J13</f>
        <v>1670000</v>
      </c>
      <c r="K12" s="82">
        <f>K11+'Input Table'!K13</f>
        <v>0</v>
      </c>
      <c r="L12" s="82">
        <f>L11+'Input Table'!L13</f>
        <v>0</v>
      </c>
      <c r="M12" s="82">
        <f>M11+'Input Table'!M13</f>
        <v>0</v>
      </c>
      <c r="N12" s="82">
        <f>N11+'Input Table'!N13</f>
        <v>0</v>
      </c>
      <c r="O12" s="82">
        <f>O11+'Input Table'!O13</f>
        <v>0</v>
      </c>
      <c r="P12" s="82">
        <f>P11+'Input Table'!P13</f>
        <v>0</v>
      </c>
      <c r="Q12" s="82">
        <f>Q11+'Input Table'!Q13</f>
        <v>0</v>
      </c>
      <c r="R12" s="82">
        <f>R11+'Input Table'!R13</f>
        <v>0</v>
      </c>
      <c r="S12" s="82">
        <f>S11+'Input Table'!S13</f>
        <v>0</v>
      </c>
      <c r="T12" s="82">
        <f>T11+'Input Table'!T13</f>
        <v>0</v>
      </c>
      <c r="U12" s="82">
        <f>U11+'Input Table'!U13</f>
        <v>0</v>
      </c>
      <c r="V12" s="83">
        <f>V11+'Input Table'!V13</f>
        <v>0</v>
      </c>
      <c r="W12" s="84">
        <v>11</v>
      </c>
    </row>
    <row r="13" spans="1:23" x14ac:dyDescent="0.25">
      <c r="A13" s="79">
        <v>12</v>
      </c>
      <c r="B13" s="80">
        <f>B12+'Input Table'!B14</f>
        <v>32570000</v>
      </c>
      <c r="C13" s="81">
        <f>C12+'Input Table'!C14</f>
        <v>1250000</v>
      </c>
      <c r="D13" s="82">
        <f>D12+'Input Table'!D14</f>
        <v>2150000</v>
      </c>
      <c r="E13" s="82">
        <f>E12+'Input Table'!E14</f>
        <v>5800000</v>
      </c>
      <c r="F13" s="82">
        <f>F12+'Input Table'!F14</f>
        <v>6035000</v>
      </c>
      <c r="G13" s="82">
        <f>G12+'Input Table'!G14</f>
        <v>7855000</v>
      </c>
      <c r="H13" s="82">
        <f>H12+'Input Table'!H14</f>
        <v>5830000</v>
      </c>
      <c r="I13" s="82">
        <f>I12+'Input Table'!I14</f>
        <v>1980000</v>
      </c>
      <c r="J13" s="82">
        <f>J12+'Input Table'!J14</f>
        <v>1670000</v>
      </c>
      <c r="K13" s="82">
        <f>K12+'Input Table'!K14</f>
        <v>0</v>
      </c>
      <c r="L13" s="82">
        <f>L12+'Input Table'!L14</f>
        <v>0</v>
      </c>
      <c r="M13" s="82">
        <f>M12+'Input Table'!M14</f>
        <v>0</v>
      </c>
      <c r="N13" s="82">
        <f>N12+'Input Table'!N14</f>
        <v>0</v>
      </c>
      <c r="O13" s="82">
        <f>O12+'Input Table'!O14</f>
        <v>0</v>
      </c>
      <c r="P13" s="82">
        <f>P12+'Input Table'!P14</f>
        <v>0</v>
      </c>
      <c r="Q13" s="82">
        <f>Q12+'Input Table'!Q14</f>
        <v>0</v>
      </c>
      <c r="R13" s="82">
        <f>R12+'Input Table'!R14</f>
        <v>0</v>
      </c>
      <c r="S13" s="82">
        <f>S12+'Input Table'!S14</f>
        <v>0</v>
      </c>
      <c r="T13" s="82">
        <f>T12+'Input Table'!T14</f>
        <v>0</v>
      </c>
      <c r="U13" s="82">
        <f>U12+'Input Table'!U14</f>
        <v>0</v>
      </c>
      <c r="V13" s="83">
        <f>V12+'Input Table'!V14</f>
        <v>0</v>
      </c>
      <c r="W13" s="84">
        <v>12</v>
      </c>
    </row>
    <row r="14" spans="1:23" x14ac:dyDescent="0.25">
      <c r="A14" s="79">
        <v>13</v>
      </c>
      <c r="B14" s="80">
        <f>B13+'Input Table'!B15</f>
        <v>32570000</v>
      </c>
      <c r="C14" s="81">
        <f>C13+'Input Table'!C15</f>
        <v>1250000</v>
      </c>
      <c r="D14" s="82">
        <f>D13+'Input Table'!D15</f>
        <v>2150000</v>
      </c>
      <c r="E14" s="82">
        <f>E13+'Input Table'!E15</f>
        <v>5800000</v>
      </c>
      <c r="F14" s="82">
        <f>F13+'Input Table'!F15</f>
        <v>6035000</v>
      </c>
      <c r="G14" s="82">
        <f>G13+'Input Table'!G15</f>
        <v>7855000</v>
      </c>
      <c r="H14" s="82">
        <f>H13+'Input Table'!H15</f>
        <v>5830000</v>
      </c>
      <c r="I14" s="82">
        <f>I13+'Input Table'!I15</f>
        <v>1980000</v>
      </c>
      <c r="J14" s="82">
        <f>J13+'Input Table'!J15</f>
        <v>1670000</v>
      </c>
      <c r="K14" s="82">
        <f>K13+'Input Table'!K15</f>
        <v>0</v>
      </c>
      <c r="L14" s="82">
        <f>L13+'Input Table'!L15</f>
        <v>0</v>
      </c>
      <c r="M14" s="82">
        <f>M13+'Input Table'!M15</f>
        <v>0</v>
      </c>
      <c r="N14" s="82">
        <f>N13+'Input Table'!N15</f>
        <v>0</v>
      </c>
      <c r="O14" s="82">
        <f>O13+'Input Table'!O15</f>
        <v>0</v>
      </c>
      <c r="P14" s="82">
        <f>P13+'Input Table'!P15</f>
        <v>0</v>
      </c>
      <c r="Q14" s="82">
        <f>Q13+'Input Table'!Q15</f>
        <v>0</v>
      </c>
      <c r="R14" s="82">
        <f>R13+'Input Table'!R15</f>
        <v>0</v>
      </c>
      <c r="S14" s="82">
        <f>S13+'Input Table'!S15</f>
        <v>0</v>
      </c>
      <c r="T14" s="82">
        <f>T13+'Input Table'!T15</f>
        <v>0</v>
      </c>
      <c r="U14" s="82">
        <f>U13+'Input Table'!U15</f>
        <v>0</v>
      </c>
      <c r="V14" s="83">
        <f>V13+'Input Table'!V15</f>
        <v>0</v>
      </c>
      <c r="W14" s="84">
        <v>13</v>
      </c>
    </row>
    <row r="15" spans="1:23" x14ac:dyDescent="0.25">
      <c r="A15" s="79">
        <v>14</v>
      </c>
      <c r="B15" s="80">
        <f>B14+'Input Table'!B16</f>
        <v>32570000</v>
      </c>
      <c r="C15" s="81">
        <f>C14+'Input Table'!C16</f>
        <v>1250000</v>
      </c>
      <c r="D15" s="82">
        <f>D14+'Input Table'!D16</f>
        <v>2150000</v>
      </c>
      <c r="E15" s="82">
        <f>E14+'Input Table'!E16</f>
        <v>5800000</v>
      </c>
      <c r="F15" s="82">
        <f>F14+'Input Table'!F16</f>
        <v>6035000</v>
      </c>
      <c r="G15" s="82">
        <f>G14+'Input Table'!G16</f>
        <v>7855000</v>
      </c>
      <c r="H15" s="82">
        <f>H14+'Input Table'!H16</f>
        <v>5830000</v>
      </c>
      <c r="I15" s="82">
        <f>I14+'Input Table'!I16</f>
        <v>1980000</v>
      </c>
      <c r="J15" s="82">
        <f>J14+'Input Table'!J16</f>
        <v>1670000</v>
      </c>
      <c r="K15" s="82">
        <f>K14+'Input Table'!K16</f>
        <v>0</v>
      </c>
      <c r="L15" s="82">
        <f>L14+'Input Table'!L16</f>
        <v>0</v>
      </c>
      <c r="M15" s="82">
        <f>M14+'Input Table'!M16</f>
        <v>0</v>
      </c>
      <c r="N15" s="82">
        <f>N14+'Input Table'!N16</f>
        <v>0</v>
      </c>
      <c r="O15" s="82">
        <f>O14+'Input Table'!O16</f>
        <v>0</v>
      </c>
      <c r="P15" s="82">
        <f>P14+'Input Table'!P16</f>
        <v>0</v>
      </c>
      <c r="Q15" s="82">
        <f>Q14+'Input Table'!Q16</f>
        <v>0</v>
      </c>
      <c r="R15" s="82">
        <f>R14+'Input Table'!R16</f>
        <v>0</v>
      </c>
      <c r="S15" s="82">
        <f>S14+'Input Table'!S16</f>
        <v>0</v>
      </c>
      <c r="T15" s="82">
        <f>T14+'Input Table'!T16</f>
        <v>0</v>
      </c>
      <c r="U15" s="82">
        <f>U14+'Input Table'!U16</f>
        <v>0</v>
      </c>
      <c r="V15" s="83">
        <f>V14+'Input Table'!V16</f>
        <v>0</v>
      </c>
      <c r="W15" s="84">
        <v>14</v>
      </c>
    </row>
    <row r="16" spans="1:23" x14ac:dyDescent="0.25">
      <c r="A16" s="79">
        <v>15</v>
      </c>
      <c r="B16" s="80">
        <f>B15+'Input Table'!B17</f>
        <v>32570000</v>
      </c>
      <c r="C16" s="81">
        <f>C15+'Input Table'!C17</f>
        <v>1250000</v>
      </c>
      <c r="D16" s="82">
        <f>D15+'Input Table'!D17</f>
        <v>2150000</v>
      </c>
      <c r="E16" s="82">
        <f>E15+'Input Table'!E17</f>
        <v>5800000</v>
      </c>
      <c r="F16" s="82">
        <f>F15+'Input Table'!F17</f>
        <v>6035000</v>
      </c>
      <c r="G16" s="82">
        <f>G15+'Input Table'!G17</f>
        <v>7855000</v>
      </c>
      <c r="H16" s="82">
        <f>H15+'Input Table'!H17</f>
        <v>5830000</v>
      </c>
      <c r="I16" s="82">
        <f>I15+'Input Table'!I17</f>
        <v>1980000</v>
      </c>
      <c r="J16" s="82">
        <f>J15+'Input Table'!J17</f>
        <v>1670000</v>
      </c>
      <c r="K16" s="82">
        <f>K15+'Input Table'!K17</f>
        <v>0</v>
      </c>
      <c r="L16" s="82">
        <f>L15+'Input Table'!L17</f>
        <v>0</v>
      </c>
      <c r="M16" s="82">
        <f>M15+'Input Table'!M17</f>
        <v>0</v>
      </c>
      <c r="N16" s="82">
        <f>N15+'Input Table'!N17</f>
        <v>0</v>
      </c>
      <c r="O16" s="82">
        <f>O15+'Input Table'!O17</f>
        <v>0</v>
      </c>
      <c r="P16" s="82">
        <f>P15+'Input Table'!P17</f>
        <v>0</v>
      </c>
      <c r="Q16" s="82">
        <f>Q15+'Input Table'!Q17</f>
        <v>0</v>
      </c>
      <c r="R16" s="82">
        <f>R15+'Input Table'!R17</f>
        <v>0</v>
      </c>
      <c r="S16" s="82">
        <f>S15+'Input Table'!S17</f>
        <v>0</v>
      </c>
      <c r="T16" s="82">
        <f>T15+'Input Table'!T17</f>
        <v>0</v>
      </c>
      <c r="U16" s="82">
        <f>U15+'Input Table'!U17</f>
        <v>0</v>
      </c>
      <c r="V16" s="83">
        <f>V15+'Input Table'!V17</f>
        <v>0</v>
      </c>
      <c r="W16" s="84">
        <v>15</v>
      </c>
    </row>
    <row r="17" spans="1:24" x14ac:dyDescent="0.25">
      <c r="A17" s="79">
        <v>16</v>
      </c>
      <c r="B17" s="80">
        <f>B16+'Input Table'!B18</f>
        <v>32570000</v>
      </c>
      <c r="C17" s="81">
        <f>C16+'Input Table'!C18</f>
        <v>1250000</v>
      </c>
      <c r="D17" s="82">
        <f>D16+'Input Table'!D18</f>
        <v>2150000</v>
      </c>
      <c r="E17" s="82">
        <f>E16+'Input Table'!E18</f>
        <v>5800000</v>
      </c>
      <c r="F17" s="82">
        <f>F16+'Input Table'!F18</f>
        <v>6035000</v>
      </c>
      <c r="G17" s="82">
        <f>G16+'Input Table'!G18</f>
        <v>7855000</v>
      </c>
      <c r="H17" s="82">
        <f>H16+'Input Table'!H18</f>
        <v>5830000</v>
      </c>
      <c r="I17" s="82">
        <f>I16+'Input Table'!I18</f>
        <v>1980000</v>
      </c>
      <c r="J17" s="82">
        <f>J16+'Input Table'!J18</f>
        <v>1670000</v>
      </c>
      <c r="K17" s="82">
        <f>K16+'Input Table'!K18</f>
        <v>0</v>
      </c>
      <c r="L17" s="82">
        <f>L16+'Input Table'!L18</f>
        <v>0</v>
      </c>
      <c r="M17" s="82">
        <f>M16+'Input Table'!M18</f>
        <v>0</v>
      </c>
      <c r="N17" s="82">
        <f>N16+'Input Table'!N18</f>
        <v>0</v>
      </c>
      <c r="O17" s="82">
        <f>O16+'Input Table'!O18</f>
        <v>0</v>
      </c>
      <c r="P17" s="82">
        <f>P16+'Input Table'!P18</f>
        <v>0</v>
      </c>
      <c r="Q17" s="82">
        <f>Q16+'Input Table'!Q18</f>
        <v>0</v>
      </c>
      <c r="R17" s="82">
        <f>R16+'Input Table'!R18</f>
        <v>0</v>
      </c>
      <c r="S17" s="82">
        <f>S16+'Input Table'!S18</f>
        <v>0</v>
      </c>
      <c r="T17" s="82">
        <f>T16+'Input Table'!T18</f>
        <v>0</v>
      </c>
      <c r="U17" s="82">
        <f>U16+'Input Table'!U18</f>
        <v>0</v>
      </c>
      <c r="V17" s="83">
        <f>V16+'Input Table'!V18</f>
        <v>0</v>
      </c>
      <c r="W17" s="84">
        <v>16</v>
      </c>
    </row>
    <row r="18" spans="1:24" x14ac:dyDescent="0.25">
      <c r="A18" s="79">
        <v>17</v>
      </c>
      <c r="B18" s="80">
        <f>B17+'Input Table'!B19</f>
        <v>32570000</v>
      </c>
      <c r="C18" s="81">
        <f>C17+'Input Table'!C19</f>
        <v>1250000</v>
      </c>
      <c r="D18" s="82">
        <f>D17+'Input Table'!D19</f>
        <v>2150000</v>
      </c>
      <c r="E18" s="82">
        <f>E17+'Input Table'!E19</f>
        <v>5800000</v>
      </c>
      <c r="F18" s="82">
        <f>F17+'Input Table'!F19</f>
        <v>6035000</v>
      </c>
      <c r="G18" s="82">
        <f>G17+'Input Table'!G19</f>
        <v>7855000</v>
      </c>
      <c r="H18" s="82">
        <f>H17+'Input Table'!H19</f>
        <v>5830000</v>
      </c>
      <c r="I18" s="82">
        <f>I17+'Input Table'!I19</f>
        <v>1980000</v>
      </c>
      <c r="J18" s="82">
        <f>J17+'Input Table'!J19</f>
        <v>1670000</v>
      </c>
      <c r="K18" s="82">
        <f>K17+'Input Table'!K19</f>
        <v>0</v>
      </c>
      <c r="L18" s="82">
        <f>L17+'Input Table'!L19</f>
        <v>0</v>
      </c>
      <c r="M18" s="82">
        <f>M17+'Input Table'!M19</f>
        <v>0</v>
      </c>
      <c r="N18" s="82">
        <f>N17+'Input Table'!N19</f>
        <v>0</v>
      </c>
      <c r="O18" s="82">
        <f>O17+'Input Table'!O19</f>
        <v>0</v>
      </c>
      <c r="P18" s="82">
        <f>P17+'Input Table'!P19</f>
        <v>0</v>
      </c>
      <c r="Q18" s="82">
        <f>Q17+'Input Table'!Q19</f>
        <v>0</v>
      </c>
      <c r="R18" s="82">
        <f>R17+'Input Table'!R19</f>
        <v>0</v>
      </c>
      <c r="S18" s="82">
        <f>S17+'Input Table'!S19</f>
        <v>0</v>
      </c>
      <c r="T18" s="82">
        <f>T17+'Input Table'!T19</f>
        <v>0</v>
      </c>
      <c r="U18" s="82">
        <f>U17+'Input Table'!U19</f>
        <v>0</v>
      </c>
      <c r="V18" s="83">
        <f>V17+'Input Table'!V19</f>
        <v>0</v>
      </c>
      <c r="W18" s="84">
        <v>17</v>
      </c>
    </row>
    <row r="19" spans="1:24" x14ac:dyDescent="0.25">
      <c r="A19" s="79">
        <v>18</v>
      </c>
      <c r="B19" s="80">
        <f>B18+'Input Table'!B20</f>
        <v>32570000</v>
      </c>
      <c r="C19" s="81">
        <f>C18+'Input Table'!C20</f>
        <v>1250000</v>
      </c>
      <c r="D19" s="82">
        <f>D18+'Input Table'!D20</f>
        <v>2150000</v>
      </c>
      <c r="E19" s="82">
        <f>E18+'Input Table'!E20</f>
        <v>5800000</v>
      </c>
      <c r="F19" s="82">
        <f>F18+'Input Table'!F20</f>
        <v>6035000</v>
      </c>
      <c r="G19" s="82">
        <f>G18+'Input Table'!G20</f>
        <v>7855000</v>
      </c>
      <c r="H19" s="82">
        <f>H18+'Input Table'!H20</f>
        <v>5830000</v>
      </c>
      <c r="I19" s="82">
        <f>I18+'Input Table'!I20</f>
        <v>1980000</v>
      </c>
      <c r="J19" s="82">
        <f>J18+'Input Table'!J20</f>
        <v>1670000</v>
      </c>
      <c r="K19" s="82">
        <f>K18+'Input Table'!K20</f>
        <v>0</v>
      </c>
      <c r="L19" s="82">
        <f>L18+'Input Table'!L20</f>
        <v>0</v>
      </c>
      <c r="M19" s="82">
        <f>M18+'Input Table'!M20</f>
        <v>0</v>
      </c>
      <c r="N19" s="82">
        <f>N18+'Input Table'!N20</f>
        <v>0</v>
      </c>
      <c r="O19" s="82">
        <f>O18+'Input Table'!O20</f>
        <v>0</v>
      </c>
      <c r="P19" s="82">
        <f>P18+'Input Table'!P20</f>
        <v>0</v>
      </c>
      <c r="Q19" s="82">
        <f>Q18+'Input Table'!Q20</f>
        <v>0</v>
      </c>
      <c r="R19" s="82">
        <f>R18+'Input Table'!R20</f>
        <v>0</v>
      </c>
      <c r="S19" s="82">
        <f>S18+'Input Table'!S20</f>
        <v>0</v>
      </c>
      <c r="T19" s="82">
        <f>T18+'Input Table'!T20</f>
        <v>0</v>
      </c>
      <c r="U19" s="82">
        <f>U18+'Input Table'!U20</f>
        <v>0</v>
      </c>
      <c r="V19" s="83">
        <f>V18+'Input Table'!V20</f>
        <v>0</v>
      </c>
      <c r="W19" s="84">
        <v>18</v>
      </c>
    </row>
    <row r="20" spans="1:24" x14ac:dyDescent="0.25">
      <c r="A20" s="79">
        <v>19</v>
      </c>
      <c r="B20" s="80">
        <f>B19+'Input Table'!B21</f>
        <v>32570000</v>
      </c>
      <c r="C20" s="81">
        <f>C19+'Input Table'!C21</f>
        <v>1250000</v>
      </c>
      <c r="D20" s="82">
        <f>D19+'Input Table'!D21</f>
        <v>2150000</v>
      </c>
      <c r="E20" s="82">
        <f>E19+'Input Table'!E21</f>
        <v>5800000</v>
      </c>
      <c r="F20" s="82">
        <f>F19+'Input Table'!F21</f>
        <v>6035000</v>
      </c>
      <c r="G20" s="82">
        <f>G19+'Input Table'!G21</f>
        <v>7855000</v>
      </c>
      <c r="H20" s="82">
        <f>H19+'Input Table'!H21</f>
        <v>5830000</v>
      </c>
      <c r="I20" s="82">
        <f>I19+'Input Table'!I21</f>
        <v>1980000</v>
      </c>
      <c r="J20" s="82">
        <f>J19+'Input Table'!J21</f>
        <v>1670000</v>
      </c>
      <c r="K20" s="82">
        <f>K19+'Input Table'!K21</f>
        <v>0</v>
      </c>
      <c r="L20" s="82">
        <f>L19+'Input Table'!L21</f>
        <v>0</v>
      </c>
      <c r="M20" s="82">
        <f>M19+'Input Table'!M21</f>
        <v>0</v>
      </c>
      <c r="N20" s="82">
        <f>N19+'Input Table'!N21</f>
        <v>0</v>
      </c>
      <c r="O20" s="82">
        <f>O19+'Input Table'!O21</f>
        <v>0</v>
      </c>
      <c r="P20" s="82">
        <f>P19+'Input Table'!P21</f>
        <v>0</v>
      </c>
      <c r="Q20" s="82">
        <f>Q19+'Input Table'!Q21</f>
        <v>0</v>
      </c>
      <c r="R20" s="82">
        <f>R19+'Input Table'!R21</f>
        <v>0</v>
      </c>
      <c r="S20" s="82">
        <f>S19+'Input Table'!S21</f>
        <v>0</v>
      </c>
      <c r="T20" s="82">
        <f>T19+'Input Table'!T21</f>
        <v>0</v>
      </c>
      <c r="U20" s="82">
        <f>U19+'Input Table'!U21</f>
        <v>0</v>
      </c>
      <c r="V20" s="83">
        <f>V19+'Input Table'!V21</f>
        <v>0</v>
      </c>
      <c r="W20" s="84">
        <v>19</v>
      </c>
    </row>
    <row r="21" spans="1:24" x14ac:dyDescent="0.25">
      <c r="A21" s="79">
        <v>20</v>
      </c>
      <c r="B21" s="80">
        <f>B20+'Input Table'!B22</f>
        <v>32570000</v>
      </c>
      <c r="C21" s="81">
        <f>C20+'Input Table'!C22</f>
        <v>1250000</v>
      </c>
      <c r="D21" s="82">
        <f>D20+'Input Table'!D22</f>
        <v>2150000</v>
      </c>
      <c r="E21" s="82">
        <f>E20+'Input Table'!E22</f>
        <v>5800000</v>
      </c>
      <c r="F21" s="82">
        <f>F20+'Input Table'!F22</f>
        <v>6035000</v>
      </c>
      <c r="G21" s="82">
        <f>G20+'Input Table'!G22</f>
        <v>7855000</v>
      </c>
      <c r="H21" s="82">
        <f>H20+'Input Table'!H22</f>
        <v>5830000</v>
      </c>
      <c r="I21" s="82">
        <f>I20+'Input Table'!I22</f>
        <v>1980000</v>
      </c>
      <c r="J21" s="82">
        <f>J20+'Input Table'!J22</f>
        <v>1670000</v>
      </c>
      <c r="K21" s="82">
        <f>K20+'Input Table'!K22</f>
        <v>0</v>
      </c>
      <c r="L21" s="82">
        <f>L20+'Input Table'!L22</f>
        <v>0</v>
      </c>
      <c r="M21" s="82">
        <f>M20+'Input Table'!M22</f>
        <v>0</v>
      </c>
      <c r="N21" s="82">
        <f>N20+'Input Table'!N22</f>
        <v>0</v>
      </c>
      <c r="O21" s="82">
        <f>O20+'Input Table'!O22</f>
        <v>0</v>
      </c>
      <c r="P21" s="82">
        <f>P20+'Input Table'!P22</f>
        <v>0</v>
      </c>
      <c r="Q21" s="82">
        <f>Q20+'Input Table'!Q22</f>
        <v>0</v>
      </c>
      <c r="R21" s="82">
        <f>R20+'Input Table'!R22</f>
        <v>0</v>
      </c>
      <c r="S21" s="82">
        <f>S20+'Input Table'!S22</f>
        <v>0</v>
      </c>
      <c r="T21" s="82">
        <f>T20+'Input Table'!T22</f>
        <v>0</v>
      </c>
      <c r="U21" s="82">
        <f>U20+'Input Table'!U22</f>
        <v>0</v>
      </c>
      <c r="V21" s="83">
        <f>V20+'Input Table'!V22</f>
        <v>0</v>
      </c>
      <c r="W21" s="84">
        <v>20</v>
      </c>
    </row>
    <row r="22" spans="1:24" x14ac:dyDescent="0.25">
      <c r="A22" s="79">
        <v>21</v>
      </c>
      <c r="B22" s="80">
        <f>B21+'Input Table'!B23</f>
        <v>32570000</v>
      </c>
      <c r="C22" s="81">
        <f>C21+'Input Table'!C23</f>
        <v>1250000</v>
      </c>
      <c r="D22" s="82">
        <f>D21+'Input Table'!D23</f>
        <v>2150000</v>
      </c>
      <c r="E22" s="82">
        <f>E21+'Input Table'!E23</f>
        <v>5800000</v>
      </c>
      <c r="F22" s="82">
        <f>F21+'Input Table'!F23</f>
        <v>6035000</v>
      </c>
      <c r="G22" s="82">
        <f>G21+'Input Table'!G23</f>
        <v>7855000</v>
      </c>
      <c r="H22" s="82">
        <f>H21+'Input Table'!H23</f>
        <v>5830000</v>
      </c>
      <c r="I22" s="82">
        <f>I21+'Input Table'!I23</f>
        <v>1980000</v>
      </c>
      <c r="J22" s="82">
        <f>J21+'Input Table'!J23</f>
        <v>1670000</v>
      </c>
      <c r="K22" s="82">
        <f>K21+'Input Table'!K23</f>
        <v>0</v>
      </c>
      <c r="L22" s="82">
        <f>L21+'Input Table'!L23</f>
        <v>0</v>
      </c>
      <c r="M22" s="82">
        <f>M21+'Input Table'!M23</f>
        <v>0</v>
      </c>
      <c r="N22" s="82">
        <f>N21+'Input Table'!N23</f>
        <v>0</v>
      </c>
      <c r="O22" s="82">
        <f>O21+'Input Table'!O23</f>
        <v>0</v>
      </c>
      <c r="P22" s="82">
        <f>P21+'Input Table'!P23</f>
        <v>0</v>
      </c>
      <c r="Q22" s="82">
        <f>Q21+'Input Table'!Q23</f>
        <v>0</v>
      </c>
      <c r="R22" s="82">
        <f>R21+'Input Table'!R23</f>
        <v>0</v>
      </c>
      <c r="S22" s="82">
        <f>S21+'Input Table'!S23</f>
        <v>0</v>
      </c>
      <c r="T22" s="82">
        <f>T21+'Input Table'!T23</f>
        <v>0</v>
      </c>
      <c r="U22" s="82">
        <f>U21+'Input Table'!U23</f>
        <v>0</v>
      </c>
      <c r="V22" s="83">
        <f>V21+'Input Table'!V23</f>
        <v>0</v>
      </c>
      <c r="W22" s="84">
        <v>21</v>
      </c>
    </row>
    <row r="23" spans="1:24" x14ac:dyDescent="0.25">
      <c r="A23" s="79">
        <v>22</v>
      </c>
      <c r="B23" s="80">
        <f>B22+'Input Table'!B24</f>
        <v>32570000</v>
      </c>
      <c r="C23" s="81">
        <f>C22+'Input Table'!C24</f>
        <v>1250000</v>
      </c>
      <c r="D23" s="82">
        <f>D22+'Input Table'!D24</f>
        <v>2150000</v>
      </c>
      <c r="E23" s="82">
        <f>E22+'Input Table'!E24</f>
        <v>5800000</v>
      </c>
      <c r="F23" s="82">
        <f>F22+'Input Table'!F24</f>
        <v>6035000</v>
      </c>
      <c r="G23" s="82">
        <f>G22+'Input Table'!G24</f>
        <v>7855000</v>
      </c>
      <c r="H23" s="82">
        <f>H22+'Input Table'!H24</f>
        <v>5830000</v>
      </c>
      <c r="I23" s="82">
        <f>I22+'Input Table'!I24</f>
        <v>1980000</v>
      </c>
      <c r="J23" s="82">
        <f>J22+'Input Table'!J24</f>
        <v>1670000</v>
      </c>
      <c r="K23" s="82">
        <f>K22+'Input Table'!K24</f>
        <v>0</v>
      </c>
      <c r="L23" s="82">
        <f>L22+'Input Table'!L24</f>
        <v>0</v>
      </c>
      <c r="M23" s="82">
        <f>M22+'Input Table'!M24</f>
        <v>0</v>
      </c>
      <c r="N23" s="82">
        <f>N22+'Input Table'!N24</f>
        <v>0</v>
      </c>
      <c r="O23" s="82">
        <f>O22+'Input Table'!O24</f>
        <v>0</v>
      </c>
      <c r="P23" s="82">
        <f>P22+'Input Table'!P24</f>
        <v>0</v>
      </c>
      <c r="Q23" s="82">
        <f>Q22+'Input Table'!Q24</f>
        <v>0</v>
      </c>
      <c r="R23" s="82">
        <f>R22+'Input Table'!R24</f>
        <v>0</v>
      </c>
      <c r="S23" s="82">
        <f>S22+'Input Table'!S24</f>
        <v>0</v>
      </c>
      <c r="T23" s="82">
        <f>T22+'Input Table'!T24</f>
        <v>0</v>
      </c>
      <c r="U23" s="82">
        <f>U22+'Input Table'!U24</f>
        <v>0</v>
      </c>
      <c r="V23" s="83">
        <f>V22+'Input Table'!V24</f>
        <v>0</v>
      </c>
      <c r="W23" s="84">
        <v>22</v>
      </c>
      <c r="X23" s="11"/>
    </row>
    <row r="24" spans="1:24" x14ac:dyDescent="0.25">
      <c r="A24" s="79">
        <v>23</v>
      </c>
      <c r="B24" s="80">
        <f>B23+'Input Table'!B25</f>
        <v>32570000</v>
      </c>
      <c r="C24" s="81">
        <f>C23+'Input Table'!C25</f>
        <v>1250000</v>
      </c>
      <c r="D24" s="82">
        <f>D23+'Input Table'!D25</f>
        <v>2150000</v>
      </c>
      <c r="E24" s="82">
        <f>E23+'Input Table'!E25</f>
        <v>5800000</v>
      </c>
      <c r="F24" s="82">
        <f>F23+'Input Table'!F25</f>
        <v>6035000</v>
      </c>
      <c r="G24" s="82">
        <f>G23+'Input Table'!G25</f>
        <v>7855000</v>
      </c>
      <c r="H24" s="82">
        <f>H23+'Input Table'!H25</f>
        <v>5830000</v>
      </c>
      <c r="I24" s="82">
        <f>I23+'Input Table'!I25</f>
        <v>1980000</v>
      </c>
      <c r="J24" s="82">
        <f>J23+'Input Table'!J25</f>
        <v>1670000</v>
      </c>
      <c r="K24" s="82">
        <f>K23+'Input Table'!K25</f>
        <v>0</v>
      </c>
      <c r="L24" s="82">
        <f>L23+'Input Table'!L25</f>
        <v>0</v>
      </c>
      <c r="M24" s="82">
        <f>M23+'Input Table'!M25</f>
        <v>0</v>
      </c>
      <c r="N24" s="82">
        <f>N23+'Input Table'!N25</f>
        <v>0</v>
      </c>
      <c r="O24" s="82">
        <f>O23+'Input Table'!O25</f>
        <v>0</v>
      </c>
      <c r="P24" s="82">
        <f>P23+'Input Table'!P25</f>
        <v>0</v>
      </c>
      <c r="Q24" s="82">
        <f>Q23+'Input Table'!Q25</f>
        <v>0</v>
      </c>
      <c r="R24" s="82">
        <f>R23+'Input Table'!R25</f>
        <v>0</v>
      </c>
      <c r="S24" s="82">
        <f>S23+'Input Table'!S25</f>
        <v>0</v>
      </c>
      <c r="T24" s="82">
        <f>T23+'Input Table'!T25</f>
        <v>0</v>
      </c>
      <c r="U24" s="82">
        <f>U23+'Input Table'!U25</f>
        <v>0</v>
      </c>
      <c r="V24" s="83">
        <f>V23+'Input Table'!V25</f>
        <v>0</v>
      </c>
      <c r="W24" s="84">
        <v>23</v>
      </c>
    </row>
    <row r="25" spans="1:24" x14ac:dyDescent="0.25">
      <c r="A25" s="79">
        <v>24</v>
      </c>
      <c r="B25" s="80">
        <f>B24+'Input Table'!B26</f>
        <v>32570000</v>
      </c>
      <c r="C25" s="81">
        <f>C24+'Input Table'!C26</f>
        <v>1250000</v>
      </c>
      <c r="D25" s="82">
        <f>D24+'Input Table'!D26</f>
        <v>2150000</v>
      </c>
      <c r="E25" s="82">
        <f>E24+'Input Table'!E26</f>
        <v>5800000</v>
      </c>
      <c r="F25" s="82">
        <f>F24+'Input Table'!F26</f>
        <v>6035000</v>
      </c>
      <c r="G25" s="82">
        <f>G24+'Input Table'!G26</f>
        <v>7855000</v>
      </c>
      <c r="H25" s="82">
        <f>H24+'Input Table'!H26</f>
        <v>5830000</v>
      </c>
      <c r="I25" s="82">
        <f>I24+'Input Table'!I26</f>
        <v>1980000</v>
      </c>
      <c r="J25" s="82">
        <f>J24+'Input Table'!J26</f>
        <v>1670000</v>
      </c>
      <c r="K25" s="82">
        <f>K24+'Input Table'!K26</f>
        <v>0</v>
      </c>
      <c r="L25" s="82">
        <f>L24+'Input Table'!L26</f>
        <v>0</v>
      </c>
      <c r="M25" s="82">
        <f>M24+'Input Table'!M26</f>
        <v>0</v>
      </c>
      <c r="N25" s="82">
        <f>N24+'Input Table'!N26</f>
        <v>0</v>
      </c>
      <c r="O25" s="82">
        <f>O24+'Input Table'!O26</f>
        <v>0</v>
      </c>
      <c r="P25" s="82">
        <f>P24+'Input Table'!P26</f>
        <v>0</v>
      </c>
      <c r="Q25" s="82">
        <f>Q24+'Input Table'!Q26</f>
        <v>0</v>
      </c>
      <c r="R25" s="82">
        <f>R24+'Input Table'!R26</f>
        <v>0</v>
      </c>
      <c r="S25" s="82">
        <f>S24+'Input Table'!S26</f>
        <v>0</v>
      </c>
      <c r="T25" s="82">
        <f>T24+'Input Table'!T26</f>
        <v>0</v>
      </c>
      <c r="U25" s="82">
        <f>U24+'Input Table'!U26</f>
        <v>0</v>
      </c>
      <c r="V25" s="83">
        <f>V24+'Input Table'!V26</f>
        <v>0</v>
      </c>
      <c r="W25" s="84">
        <v>24</v>
      </c>
    </row>
    <row r="26" spans="1:24" x14ac:dyDescent="0.25">
      <c r="A26" s="79">
        <v>25</v>
      </c>
      <c r="B26" s="80">
        <f>B25+'Input Table'!B27</f>
        <v>32570000</v>
      </c>
      <c r="C26" s="81">
        <f>C25+'Input Table'!C27</f>
        <v>1250000</v>
      </c>
      <c r="D26" s="82">
        <f>D25+'Input Table'!D27</f>
        <v>2150000</v>
      </c>
      <c r="E26" s="82">
        <f>E25+'Input Table'!E27</f>
        <v>5800000</v>
      </c>
      <c r="F26" s="82">
        <f>F25+'Input Table'!F27</f>
        <v>6035000</v>
      </c>
      <c r="G26" s="82">
        <f>G25+'Input Table'!G27</f>
        <v>7855000</v>
      </c>
      <c r="H26" s="82">
        <f>H25+'Input Table'!H27</f>
        <v>5830000</v>
      </c>
      <c r="I26" s="82">
        <f>I25+'Input Table'!I27</f>
        <v>1980000</v>
      </c>
      <c r="J26" s="82">
        <f>J25+'Input Table'!J27</f>
        <v>1670000</v>
      </c>
      <c r="K26" s="82">
        <f>K25+'Input Table'!K27</f>
        <v>0</v>
      </c>
      <c r="L26" s="82">
        <f>L25+'Input Table'!L27</f>
        <v>0</v>
      </c>
      <c r="M26" s="82">
        <f>M25+'Input Table'!M27</f>
        <v>0</v>
      </c>
      <c r="N26" s="82">
        <f>N25+'Input Table'!N27</f>
        <v>0</v>
      </c>
      <c r="O26" s="82">
        <f>O25+'Input Table'!O27</f>
        <v>0</v>
      </c>
      <c r="P26" s="82">
        <f>P25+'Input Table'!P27</f>
        <v>0</v>
      </c>
      <c r="Q26" s="82">
        <f>Q25+'Input Table'!Q27</f>
        <v>0</v>
      </c>
      <c r="R26" s="82">
        <f>R25+'Input Table'!R27</f>
        <v>0</v>
      </c>
      <c r="S26" s="82">
        <f>S25+'Input Table'!S27</f>
        <v>0</v>
      </c>
      <c r="T26" s="82">
        <f>T25+'Input Table'!T27</f>
        <v>0</v>
      </c>
      <c r="U26" s="82">
        <f>U25+'Input Table'!U27</f>
        <v>0</v>
      </c>
      <c r="V26" s="83">
        <f>V25+'Input Table'!V27</f>
        <v>0</v>
      </c>
      <c r="W26" s="84">
        <v>25</v>
      </c>
    </row>
    <row r="27" spans="1:24" x14ac:dyDescent="0.25">
      <c r="A27" s="79">
        <v>26</v>
      </c>
      <c r="B27" s="80">
        <f>B26+'Input Table'!B28</f>
        <v>32570000</v>
      </c>
      <c r="C27" s="81">
        <f>C26+'Input Table'!C28</f>
        <v>1250000</v>
      </c>
      <c r="D27" s="82">
        <f>D26+'Input Table'!D28</f>
        <v>2150000</v>
      </c>
      <c r="E27" s="82">
        <f>E26+'Input Table'!E28</f>
        <v>5800000</v>
      </c>
      <c r="F27" s="82">
        <f>F26+'Input Table'!F28</f>
        <v>6035000</v>
      </c>
      <c r="G27" s="82">
        <f>G26+'Input Table'!G28</f>
        <v>7855000</v>
      </c>
      <c r="H27" s="82">
        <f>H26+'Input Table'!H28</f>
        <v>5830000</v>
      </c>
      <c r="I27" s="82">
        <f>I26+'Input Table'!I28</f>
        <v>1980000</v>
      </c>
      <c r="J27" s="82">
        <f>J26+'Input Table'!J28</f>
        <v>1670000</v>
      </c>
      <c r="K27" s="82">
        <f>K26+'Input Table'!K28</f>
        <v>0</v>
      </c>
      <c r="L27" s="82">
        <f>L26+'Input Table'!L28</f>
        <v>0</v>
      </c>
      <c r="M27" s="82">
        <f>M26+'Input Table'!M28</f>
        <v>0</v>
      </c>
      <c r="N27" s="82">
        <f>N26+'Input Table'!N28</f>
        <v>0</v>
      </c>
      <c r="O27" s="82">
        <f>O26+'Input Table'!O28</f>
        <v>0</v>
      </c>
      <c r="P27" s="82">
        <f>P26+'Input Table'!P28</f>
        <v>0</v>
      </c>
      <c r="Q27" s="82">
        <f>Q26+'Input Table'!Q28</f>
        <v>0</v>
      </c>
      <c r="R27" s="82">
        <f>R26+'Input Table'!R28</f>
        <v>0</v>
      </c>
      <c r="S27" s="82">
        <f>S26+'Input Table'!S28</f>
        <v>0</v>
      </c>
      <c r="T27" s="82">
        <f>T26+'Input Table'!T28</f>
        <v>0</v>
      </c>
      <c r="U27" s="82">
        <f>U26+'Input Table'!U28</f>
        <v>0</v>
      </c>
      <c r="V27" s="83">
        <f>V26+'Input Table'!V28</f>
        <v>0</v>
      </c>
      <c r="W27" s="84">
        <v>26</v>
      </c>
    </row>
    <row r="28" spans="1:24" x14ac:dyDescent="0.25">
      <c r="A28" s="79">
        <v>27</v>
      </c>
      <c r="B28" s="80">
        <f>B27+'Input Table'!B29</f>
        <v>32570000</v>
      </c>
      <c r="C28" s="81">
        <f>C27+'Input Table'!C29</f>
        <v>1250000</v>
      </c>
      <c r="D28" s="82">
        <f>D27+'Input Table'!D29</f>
        <v>2150000</v>
      </c>
      <c r="E28" s="82">
        <f>E27+'Input Table'!E29</f>
        <v>5800000</v>
      </c>
      <c r="F28" s="82">
        <f>F27+'Input Table'!F29</f>
        <v>6035000</v>
      </c>
      <c r="G28" s="82">
        <f>G27+'Input Table'!G29</f>
        <v>7855000</v>
      </c>
      <c r="H28" s="82">
        <f>H27+'Input Table'!H29</f>
        <v>5830000</v>
      </c>
      <c r="I28" s="82">
        <f>I27+'Input Table'!I29</f>
        <v>1980000</v>
      </c>
      <c r="J28" s="82">
        <f>J27+'Input Table'!J29</f>
        <v>1670000</v>
      </c>
      <c r="K28" s="82">
        <f>K27+'Input Table'!K29</f>
        <v>0</v>
      </c>
      <c r="L28" s="82">
        <f>L27+'Input Table'!L29</f>
        <v>0</v>
      </c>
      <c r="M28" s="82">
        <f>M27+'Input Table'!M29</f>
        <v>0</v>
      </c>
      <c r="N28" s="82">
        <f>N27+'Input Table'!N29</f>
        <v>0</v>
      </c>
      <c r="O28" s="82">
        <f>O27+'Input Table'!O29</f>
        <v>0</v>
      </c>
      <c r="P28" s="82">
        <f>P27+'Input Table'!P29</f>
        <v>0</v>
      </c>
      <c r="Q28" s="82">
        <f>Q27+'Input Table'!Q29</f>
        <v>0</v>
      </c>
      <c r="R28" s="82">
        <f>R27+'Input Table'!R29</f>
        <v>0</v>
      </c>
      <c r="S28" s="82">
        <f>S27+'Input Table'!S29</f>
        <v>0</v>
      </c>
      <c r="T28" s="82">
        <f>T27+'Input Table'!T29</f>
        <v>0</v>
      </c>
      <c r="U28" s="82">
        <f>U27+'Input Table'!U29</f>
        <v>0</v>
      </c>
      <c r="V28" s="83">
        <f>V27+'Input Table'!V29</f>
        <v>0</v>
      </c>
      <c r="W28" s="84">
        <v>27</v>
      </c>
    </row>
    <row r="29" spans="1:24" x14ac:dyDescent="0.25">
      <c r="A29" s="79">
        <v>28</v>
      </c>
      <c r="B29" s="80">
        <f>B28+'Input Table'!B30</f>
        <v>32570000</v>
      </c>
      <c r="C29" s="81">
        <f>C28+'Input Table'!C30</f>
        <v>1250000</v>
      </c>
      <c r="D29" s="82">
        <f>D28+'Input Table'!D30</f>
        <v>2150000</v>
      </c>
      <c r="E29" s="82">
        <f>E28+'Input Table'!E30</f>
        <v>5800000</v>
      </c>
      <c r="F29" s="82">
        <f>F28+'Input Table'!F30</f>
        <v>6035000</v>
      </c>
      <c r="G29" s="82">
        <f>G28+'Input Table'!G30</f>
        <v>7855000</v>
      </c>
      <c r="H29" s="82">
        <f>H28+'Input Table'!H30</f>
        <v>5830000</v>
      </c>
      <c r="I29" s="82">
        <f>I28+'Input Table'!I30</f>
        <v>1980000</v>
      </c>
      <c r="J29" s="82">
        <f>J28+'Input Table'!J30</f>
        <v>1670000</v>
      </c>
      <c r="K29" s="82">
        <f>K28+'Input Table'!K30</f>
        <v>0</v>
      </c>
      <c r="L29" s="82">
        <f>L28+'Input Table'!L30</f>
        <v>0</v>
      </c>
      <c r="M29" s="82">
        <f>M28+'Input Table'!M30</f>
        <v>0</v>
      </c>
      <c r="N29" s="82">
        <f>N28+'Input Table'!N30</f>
        <v>0</v>
      </c>
      <c r="O29" s="82">
        <f>O28+'Input Table'!O30</f>
        <v>0</v>
      </c>
      <c r="P29" s="82">
        <f>P28+'Input Table'!P30</f>
        <v>0</v>
      </c>
      <c r="Q29" s="82">
        <f>Q28+'Input Table'!Q30</f>
        <v>0</v>
      </c>
      <c r="R29" s="82">
        <f>R28+'Input Table'!R30</f>
        <v>0</v>
      </c>
      <c r="S29" s="82">
        <f>S28+'Input Table'!S30</f>
        <v>0</v>
      </c>
      <c r="T29" s="82">
        <f>T28+'Input Table'!T30</f>
        <v>0</v>
      </c>
      <c r="U29" s="82">
        <f>U28+'Input Table'!U30</f>
        <v>0</v>
      </c>
      <c r="V29" s="83">
        <f>V28+'Input Table'!V30</f>
        <v>0</v>
      </c>
      <c r="W29" s="84">
        <v>28</v>
      </c>
    </row>
    <row r="30" spans="1:24" x14ac:dyDescent="0.25">
      <c r="A30" s="79">
        <v>29</v>
      </c>
      <c r="B30" s="80">
        <f>B29+'Input Table'!B31</f>
        <v>32570000</v>
      </c>
      <c r="C30" s="81">
        <f>C29+'Input Table'!C31</f>
        <v>1250000</v>
      </c>
      <c r="D30" s="82">
        <f>D29+'Input Table'!D31</f>
        <v>2150000</v>
      </c>
      <c r="E30" s="82">
        <f>E29+'Input Table'!E31</f>
        <v>5800000</v>
      </c>
      <c r="F30" s="82">
        <f>F29+'Input Table'!F31</f>
        <v>6035000</v>
      </c>
      <c r="G30" s="82">
        <f>G29+'Input Table'!G31</f>
        <v>7855000</v>
      </c>
      <c r="H30" s="82">
        <f>H29+'Input Table'!H31</f>
        <v>5830000</v>
      </c>
      <c r="I30" s="82">
        <f>I29+'Input Table'!I31</f>
        <v>1980000</v>
      </c>
      <c r="J30" s="82">
        <f>J29+'Input Table'!J31</f>
        <v>1670000</v>
      </c>
      <c r="K30" s="82">
        <f>K29+'Input Table'!K31</f>
        <v>0</v>
      </c>
      <c r="L30" s="82">
        <f>L29+'Input Table'!L31</f>
        <v>0</v>
      </c>
      <c r="M30" s="82">
        <f>M29+'Input Table'!M31</f>
        <v>0</v>
      </c>
      <c r="N30" s="82">
        <f>N29+'Input Table'!N31</f>
        <v>0</v>
      </c>
      <c r="O30" s="82">
        <f>O29+'Input Table'!O31</f>
        <v>0</v>
      </c>
      <c r="P30" s="82">
        <f>P29+'Input Table'!P31</f>
        <v>0</v>
      </c>
      <c r="Q30" s="82">
        <f>Q29+'Input Table'!Q31</f>
        <v>0</v>
      </c>
      <c r="R30" s="82">
        <f>R29+'Input Table'!R31</f>
        <v>0</v>
      </c>
      <c r="S30" s="82">
        <f>S29+'Input Table'!S31</f>
        <v>0</v>
      </c>
      <c r="T30" s="82">
        <f>T29+'Input Table'!T31</f>
        <v>0</v>
      </c>
      <c r="U30" s="82">
        <f>U29+'Input Table'!U31</f>
        <v>0</v>
      </c>
      <c r="V30" s="83">
        <f>V29+'Input Table'!V31</f>
        <v>0</v>
      </c>
      <c r="W30" s="84">
        <v>29</v>
      </c>
    </row>
    <row r="31" spans="1:24" x14ac:dyDescent="0.25">
      <c r="A31" s="79">
        <v>30</v>
      </c>
      <c r="B31" s="80">
        <f>B30+'Input Table'!B32</f>
        <v>32570000</v>
      </c>
      <c r="C31" s="81">
        <f>C30+'Input Table'!C32</f>
        <v>1250000</v>
      </c>
      <c r="D31" s="82">
        <f>D30+'Input Table'!D32</f>
        <v>2150000</v>
      </c>
      <c r="E31" s="82">
        <f>E30+'Input Table'!E32</f>
        <v>5800000</v>
      </c>
      <c r="F31" s="82">
        <f>F30+'Input Table'!F32</f>
        <v>6035000</v>
      </c>
      <c r="G31" s="82">
        <f>G30+'Input Table'!G32</f>
        <v>7855000</v>
      </c>
      <c r="H31" s="82">
        <f>H30+'Input Table'!H32</f>
        <v>5830000</v>
      </c>
      <c r="I31" s="82">
        <f>I30+'Input Table'!I32</f>
        <v>1980000</v>
      </c>
      <c r="J31" s="82">
        <f>J30+'Input Table'!J32</f>
        <v>1670000</v>
      </c>
      <c r="K31" s="82">
        <f>K30+'Input Table'!K32</f>
        <v>0</v>
      </c>
      <c r="L31" s="82">
        <f>L30+'Input Table'!L32</f>
        <v>0</v>
      </c>
      <c r="M31" s="82">
        <f>M30+'Input Table'!M32</f>
        <v>0</v>
      </c>
      <c r="N31" s="82">
        <f>N30+'Input Table'!N32</f>
        <v>0</v>
      </c>
      <c r="O31" s="82">
        <f>O30+'Input Table'!O32</f>
        <v>0</v>
      </c>
      <c r="P31" s="82">
        <f>P30+'Input Table'!P32</f>
        <v>0</v>
      </c>
      <c r="Q31" s="82">
        <f>Q30+'Input Table'!Q32</f>
        <v>0</v>
      </c>
      <c r="R31" s="82">
        <f>R30+'Input Table'!R32</f>
        <v>0</v>
      </c>
      <c r="S31" s="82">
        <f>S30+'Input Table'!S32</f>
        <v>0</v>
      </c>
      <c r="T31" s="82">
        <f>T30+'Input Table'!T32</f>
        <v>0</v>
      </c>
      <c r="U31" s="82">
        <f>U30+'Input Table'!U32</f>
        <v>0</v>
      </c>
      <c r="V31" s="83">
        <f>V30+'Input Table'!V32</f>
        <v>0</v>
      </c>
      <c r="W31" s="84">
        <v>30</v>
      </c>
    </row>
    <row r="32" spans="1:24" x14ac:dyDescent="0.25">
      <c r="A32" s="79">
        <v>31</v>
      </c>
      <c r="B32" s="80">
        <f>B31+'Input Table'!B33</f>
        <v>32570000</v>
      </c>
      <c r="C32" s="81">
        <f>C31+'Input Table'!C33</f>
        <v>1250000</v>
      </c>
      <c r="D32" s="82">
        <f>D31+'Input Table'!D33</f>
        <v>2150000</v>
      </c>
      <c r="E32" s="82">
        <f>E31+'Input Table'!E33</f>
        <v>5800000</v>
      </c>
      <c r="F32" s="82">
        <f>F31+'Input Table'!F33</f>
        <v>6035000</v>
      </c>
      <c r="G32" s="82">
        <f>G31+'Input Table'!G33</f>
        <v>7855000</v>
      </c>
      <c r="H32" s="82">
        <f>H31+'Input Table'!H33</f>
        <v>5830000</v>
      </c>
      <c r="I32" s="82">
        <f>I31+'Input Table'!I33</f>
        <v>1980000</v>
      </c>
      <c r="J32" s="82">
        <f>J31+'Input Table'!J33</f>
        <v>1670000</v>
      </c>
      <c r="K32" s="82">
        <f>K31+'Input Table'!K33</f>
        <v>0</v>
      </c>
      <c r="L32" s="82">
        <f>L31+'Input Table'!L33</f>
        <v>0</v>
      </c>
      <c r="M32" s="82">
        <f>M31+'Input Table'!M33</f>
        <v>0</v>
      </c>
      <c r="N32" s="82">
        <f>N31+'Input Table'!N33</f>
        <v>0</v>
      </c>
      <c r="O32" s="82">
        <f>O31+'Input Table'!O33</f>
        <v>0</v>
      </c>
      <c r="P32" s="82">
        <f>P31+'Input Table'!P33</f>
        <v>0</v>
      </c>
      <c r="Q32" s="82">
        <f>Q31+'Input Table'!Q33</f>
        <v>0</v>
      </c>
      <c r="R32" s="82">
        <f>R31+'Input Table'!R33</f>
        <v>0</v>
      </c>
      <c r="S32" s="82">
        <f>S31+'Input Table'!S33</f>
        <v>0</v>
      </c>
      <c r="T32" s="82">
        <f>T31+'Input Table'!T33</f>
        <v>0</v>
      </c>
      <c r="U32" s="82">
        <f>U31+'Input Table'!U33</f>
        <v>0</v>
      </c>
      <c r="V32" s="83">
        <f>V31+'Input Table'!V33</f>
        <v>0</v>
      </c>
      <c r="W32" s="84">
        <v>31</v>
      </c>
    </row>
    <row r="33" spans="1:24" x14ac:dyDescent="0.25">
      <c r="A33" s="79">
        <v>32</v>
      </c>
      <c r="B33" s="80">
        <f>B32+'Input Table'!B34</f>
        <v>32570000</v>
      </c>
      <c r="C33" s="81">
        <f>C32+'Input Table'!C34</f>
        <v>1250000</v>
      </c>
      <c r="D33" s="82">
        <f>D32+'Input Table'!D34</f>
        <v>2150000</v>
      </c>
      <c r="E33" s="82">
        <f>E32+'Input Table'!E34</f>
        <v>5800000</v>
      </c>
      <c r="F33" s="82">
        <f>F32+'Input Table'!F34</f>
        <v>6035000</v>
      </c>
      <c r="G33" s="82">
        <f>G32+'Input Table'!G34</f>
        <v>7855000</v>
      </c>
      <c r="H33" s="82">
        <f>H32+'Input Table'!H34</f>
        <v>5830000</v>
      </c>
      <c r="I33" s="82">
        <f>I32+'Input Table'!I34</f>
        <v>1980000</v>
      </c>
      <c r="J33" s="82">
        <f>J32+'Input Table'!J34</f>
        <v>1670000</v>
      </c>
      <c r="K33" s="82">
        <f>K32+'Input Table'!K34</f>
        <v>0</v>
      </c>
      <c r="L33" s="82">
        <f>L32+'Input Table'!L34</f>
        <v>0</v>
      </c>
      <c r="M33" s="82">
        <f>M32+'Input Table'!M34</f>
        <v>0</v>
      </c>
      <c r="N33" s="82">
        <f>N32+'Input Table'!N34</f>
        <v>0</v>
      </c>
      <c r="O33" s="82">
        <f>O32+'Input Table'!O34</f>
        <v>0</v>
      </c>
      <c r="P33" s="82">
        <f>P32+'Input Table'!P34</f>
        <v>0</v>
      </c>
      <c r="Q33" s="82">
        <f>Q32+'Input Table'!Q34</f>
        <v>0</v>
      </c>
      <c r="R33" s="82">
        <f>R32+'Input Table'!R34</f>
        <v>0</v>
      </c>
      <c r="S33" s="82">
        <f>S32+'Input Table'!S34</f>
        <v>0</v>
      </c>
      <c r="T33" s="82">
        <f>T32+'Input Table'!T34</f>
        <v>0</v>
      </c>
      <c r="U33" s="82">
        <f>U32+'Input Table'!U34</f>
        <v>0</v>
      </c>
      <c r="V33" s="83">
        <f>V32+'Input Table'!V34</f>
        <v>0</v>
      </c>
      <c r="W33" s="84">
        <v>32</v>
      </c>
    </row>
    <row r="34" spans="1:24" x14ac:dyDescent="0.25">
      <c r="A34" s="79">
        <v>33</v>
      </c>
      <c r="B34" s="80">
        <f>B33+'Input Table'!B35</f>
        <v>32570000</v>
      </c>
      <c r="C34" s="81">
        <f>C33+'Input Table'!C35</f>
        <v>1250000</v>
      </c>
      <c r="D34" s="82">
        <f>D33+'Input Table'!D35</f>
        <v>2150000</v>
      </c>
      <c r="E34" s="82">
        <f>E33+'Input Table'!E35</f>
        <v>5800000</v>
      </c>
      <c r="F34" s="82">
        <f>F33+'Input Table'!F35</f>
        <v>6035000</v>
      </c>
      <c r="G34" s="82">
        <f>G33+'Input Table'!G35</f>
        <v>7855000</v>
      </c>
      <c r="H34" s="82">
        <f>H33+'Input Table'!H35</f>
        <v>5830000</v>
      </c>
      <c r="I34" s="82">
        <f>I33+'Input Table'!I35</f>
        <v>1980000</v>
      </c>
      <c r="J34" s="82">
        <f>J33+'Input Table'!J35</f>
        <v>1670000</v>
      </c>
      <c r="K34" s="82">
        <f>K33+'Input Table'!K35</f>
        <v>0</v>
      </c>
      <c r="L34" s="82">
        <f>L33+'Input Table'!L35</f>
        <v>0</v>
      </c>
      <c r="M34" s="82">
        <f>M33+'Input Table'!M35</f>
        <v>0</v>
      </c>
      <c r="N34" s="82">
        <f>N33+'Input Table'!N35</f>
        <v>0</v>
      </c>
      <c r="O34" s="82">
        <f>O33+'Input Table'!O35</f>
        <v>0</v>
      </c>
      <c r="P34" s="82">
        <f>P33+'Input Table'!P35</f>
        <v>0</v>
      </c>
      <c r="Q34" s="82">
        <f>Q33+'Input Table'!Q35</f>
        <v>0</v>
      </c>
      <c r="R34" s="82">
        <f>R33+'Input Table'!R35</f>
        <v>0</v>
      </c>
      <c r="S34" s="82">
        <f>S33+'Input Table'!S35</f>
        <v>0</v>
      </c>
      <c r="T34" s="82">
        <f>T33+'Input Table'!T35</f>
        <v>0</v>
      </c>
      <c r="U34" s="82">
        <f>U33+'Input Table'!U35</f>
        <v>0</v>
      </c>
      <c r="V34" s="83">
        <f>V33+'Input Table'!V35</f>
        <v>0</v>
      </c>
      <c r="W34" s="84">
        <v>33</v>
      </c>
    </row>
    <row r="35" spans="1:24" x14ac:dyDescent="0.25">
      <c r="A35" s="79">
        <v>34</v>
      </c>
      <c r="B35" s="80">
        <f>B34+'Input Table'!B36</f>
        <v>32570000</v>
      </c>
      <c r="C35" s="81">
        <f>C34+'Input Table'!C36</f>
        <v>1250000</v>
      </c>
      <c r="D35" s="82">
        <f>D34+'Input Table'!D36</f>
        <v>2150000</v>
      </c>
      <c r="E35" s="82">
        <f>E34+'Input Table'!E36</f>
        <v>5800000</v>
      </c>
      <c r="F35" s="82">
        <f>F34+'Input Table'!F36</f>
        <v>6035000</v>
      </c>
      <c r="G35" s="82">
        <f>G34+'Input Table'!G36</f>
        <v>7855000</v>
      </c>
      <c r="H35" s="82">
        <f>H34+'Input Table'!H36</f>
        <v>5830000</v>
      </c>
      <c r="I35" s="82">
        <f>I34+'Input Table'!I36</f>
        <v>1980000</v>
      </c>
      <c r="J35" s="82">
        <f>J34+'Input Table'!J36</f>
        <v>1670000</v>
      </c>
      <c r="K35" s="82">
        <f>K34+'Input Table'!K36</f>
        <v>0</v>
      </c>
      <c r="L35" s="82">
        <f>L34+'Input Table'!L36</f>
        <v>0</v>
      </c>
      <c r="M35" s="82">
        <f>M34+'Input Table'!M36</f>
        <v>0</v>
      </c>
      <c r="N35" s="82">
        <f>N34+'Input Table'!N36</f>
        <v>0</v>
      </c>
      <c r="O35" s="82">
        <f>O34+'Input Table'!O36</f>
        <v>0</v>
      </c>
      <c r="P35" s="82">
        <f>P34+'Input Table'!P36</f>
        <v>0</v>
      </c>
      <c r="Q35" s="82">
        <f>Q34+'Input Table'!Q36</f>
        <v>0</v>
      </c>
      <c r="R35" s="82">
        <f>R34+'Input Table'!R36</f>
        <v>0</v>
      </c>
      <c r="S35" s="82">
        <f>S34+'Input Table'!S36</f>
        <v>0</v>
      </c>
      <c r="T35" s="82">
        <f>T34+'Input Table'!T36</f>
        <v>0</v>
      </c>
      <c r="U35" s="82">
        <f>U34+'Input Table'!U36</f>
        <v>0</v>
      </c>
      <c r="V35" s="83">
        <f>V34+'Input Table'!V36</f>
        <v>0</v>
      </c>
      <c r="W35" s="84">
        <v>34</v>
      </c>
    </row>
    <row r="36" spans="1:24" x14ac:dyDescent="0.25">
      <c r="A36" s="79">
        <v>35</v>
      </c>
      <c r="B36" s="80">
        <f>B35+'Input Table'!B37</f>
        <v>32570000</v>
      </c>
      <c r="C36" s="81">
        <f>C35+'Input Table'!C37</f>
        <v>1250000</v>
      </c>
      <c r="D36" s="82">
        <f>D35+'Input Table'!D37</f>
        <v>2150000</v>
      </c>
      <c r="E36" s="82">
        <f>E35+'Input Table'!E37</f>
        <v>5800000</v>
      </c>
      <c r="F36" s="82">
        <f>F35+'Input Table'!F37</f>
        <v>6035000</v>
      </c>
      <c r="G36" s="82">
        <f>G35+'Input Table'!G37</f>
        <v>7855000</v>
      </c>
      <c r="H36" s="82">
        <f>H35+'Input Table'!H37</f>
        <v>5830000</v>
      </c>
      <c r="I36" s="82">
        <f>I35+'Input Table'!I37</f>
        <v>1980000</v>
      </c>
      <c r="J36" s="82">
        <f>J35+'Input Table'!J37</f>
        <v>1670000</v>
      </c>
      <c r="K36" s="82">
        <f>K35+'Input Table'!K37</f>
        <v>0</v>
      </c>
      <c r="L36" s="82">
        <f>L35+'Input Table'!L37</f>
        <v>0</v>
      </c>
      <c r="M36" s="82">
        <f>M35+'Input Table'!M37</f>
        <v>0</v>
      </c>
      <c r="N36" s="82">
        <f>N35+'Input Table'!N37</f>
        <v>0</v>
      </c>
      <c r="O36" s="82">
        <f>O35+'Input Table'!O37</f>
        <v>0</v>
      </c>
      <c r="P36" s="82">
        <f>P35+'Input Table'!P37</f>
        <v>0</v>
      </c>
      <c r="Q36" s="82">
        <f>Q35+'Input Table'!Q37</f>
        <v>0</v>
      </c>
      <c r="R36" s="82">
        <f>R35+'Input Table'!R37</f>
        <v>0</v>
      </c>
      <c r="S36" s="82">
        <f>S35+'Input Table'!S37</f>
        <v>0</v>
      </c>
      <c r="T36" s="82">
        <f>T35+'Input Table'!T37</f>
        <v>0</v>
      </c>
      <c r="U36" s="82">
        <f>U35+'Input Table'!U37</f>
        <v>0</v>
      </c>
      <c r="V36" s="83">
        <f>V35+'Input Table'!V37</f>
        <v>0</v>
      </c>
      <c r="W36" s="84">
        <v>35</v>
      </c>
    </row>
    <row r="37" spans="1:24" x14ac:dyDescent="0.25">
      <c r="A37" s="79">
        <v>36</v>
      </c>
      <c r="B37" s="80">
        <f>B36+'Input Table'!B38</f>
        <v>32570000</v>
      </c>
      <c r="C37" s="81">
        <f>C36+'Input Table'!C38</f>
        <v>1250000</v>
      </c>
      <c r="D37" s="82">
        <f>D36+'Input Table'!D38</f>
        <v>2150000</v>
      </c>
      <c r="E37" s="82">
        <f>E36+'Input Table'!E38</f>
        <v>5800000</v>
      </c>
      <c r="F37" s="82">
        <f>F36+'Input Table'!F38</f>
        <v>6035000</v>
      </c>
      <c r="G37" s="82">
        <f>G36+'Input Table'!G38</f>
        <v>7855000</v>
      </c>
      <c r="H37" s="82">
        <f>H36+'Input Table'!H38</f>
        <v>5830000</v>
      </c>
      <c r="I37" s="82">
        <f>I36+'Input Table'!I38</f>
        <v>1980000</v>
      </c>
      <c r="J37" s="82">
        <f>J36+'Input Table'!J38</f>
        <v>1670000</v>
      </c>
      <c r="K37" s="82">
        <f>K36+'Input Table'!K38</f>
        <v>0</v>
      </c>
      <c r="L37" s="82">
        <f>L36+'Input Table'!L38</f>
        <v>0</v>
      </c>
      <c r="M37" s="82">
        <f>M36+'Input Table'!M38</f>
        <v>0</v>
      </c>
      <c r="N37" s="82">
        <f>N36+'Input Table'!N38</f>
        <v>0</v>
      </c>
      <c r="O37" s="82">
        <f>O36+'Input Table'!O38</f>
        <v>0</v>
      </c>
      <c r="P37" s="82">
        <f>P36+'Input Table'!P38</f>
        <v>0</v>
      </c>
      <c r="Q37" s="82">
        <f>Q36+'Input Table'!Q38</f>
        <v>0</v>
      </c>
      <c r="R37" s="82">
        <f>R36+'Input Table'!R38</f>
        <v>0</v>
      </c>
      <c r="S37" s="82">
        <f>S36+'Input Table'!S38</f>
        <v>0</v>
      </c>
      <c r="T37" s="82">
        <f>T36+'Input Table'!T38</f>
        <v>0</v>
      </c>
      <c r="U37" s="82">
        <f>U36+'Input Table'!U38</f>
        <v>0</v>
      </c>
      <c r="V37" s="83">
        <f>V36+'Input Table'!V38</f>
        <v>0</v>
      </c>
      <c r="W37" s="84">
        <v>36</v>
      </c>
    </row>
    <row r="38" spans="1:24" x14ac:dyDescent="0.25">
      <c r="A38" s="79">
        <v>37</v>
      </c>
      <c r="B38" s="80">
        <f>B37+'Input Table'!B39</f>
        <v>32570000</v>
      </c>
      <c r="C38" s="81">
        <f>C37+'Input Table'!C39</f>
        <v>1250000</v>
      </c>
      <c r="D38" s="82">
        <f>D37+'Input Table'!D39</f>
        <v>2150000</v>
      </c>
      <c r="E38" s="82">
        <f>E37+'Input Table'!E39</f>
        <v>5800000</v>
      </c>
      <c r="F38" s="82">
        <f>F37+'Input Table'!F39</f>
        <v>6035000</v>
      </c>
      <c r="G38" s="82">
        <f>G37+'Input Table'!G39</f>
        <v>7855000</v>
      </c>
      <c r="H38" s="82">
        <f>H37+'Input Table'!H39</f>
        <v>5830000</v>
      </c>
      <c r="I38" s="82">
        <f>I37+'Input Table'!I39</f>
        <v>1980000</v>
      </c>
      <c r="J38" s="82">
        <f>J37+'Input Table'!J39</f>
        <v>1670000</v>
      </c>
      <c r="K38" s="82">
        <f>K37+'Input Table'!K39</f>
        <v>0</v>
      </c>
      <c r="L38" s="82">
        <f>L37+'Input Table'!L39</f>
        <v>0</v>
      </c>
      <c r="M38" s="82">
        <f>M37+'Input Table'!M39</f>
        <v>0</v>
      </c>
      <c r="N38" s="82">
        <f>N37+'Input Table'!N39</f>
        <v>0</v>
      </c>
      <c r="O38" s="82">
        <f>O37+'Input Table'!O39</f>
        <v>0</v>
      </c>
      <c r="P38" s="82">
        <f>P37+'Input Table'!P39</f>
        <v>0</v>
      </c>
      <c r="Q38" s="82">
        <f>Q37+'Input Table'!Q39</f>
        <v>0</v>
      </c>
      <c r="R38" s="82">
        <f>R37+'Input Table'!R39</f>
        <v>0</v>
      </c>
      <c r="S38" s="82">
        <f>S37+'Input Table'!S39</f>
        <v>0</v>
      </c>
      <c r="T38" s="82">
        <f>T37+'Input Table'!T39</f>
        <v>0</v>
      </c>
      <c r="U38" s="82">
        <f>U37+'Input Table'!U39</f>
        <v>0</v>
      </c>
      <c r="V38" s="83">
        <f>V37+'Input Table'!V39</f>
        <v>0</v>
      </c>
      <c r="W38" s="84">
        <v>37</v>
      </c>
    </row>
    <row r="39" spans="1:24" x14ac:dyDescent="0.25">
      <c r="A39" s="79">
        <v>38</v>
      </c>
      <c r="B39" s="80">
        <f>B38+'Input Table'!B40</f>
        <v>32570000</v>
      </c>
      <c r="C39" s="81">
        <f>C38+'Input Table'!C40</f>
        <v>1250000</v>
      </c>
      <c r="D39" s="82">
        <f>D38+'Input Table'!D40</f>
        <v>2150000</v>
      </c>
      <c r="E39" s="82">
        <f>E38+'Input Table'!E40</f>
        <v>5800000</v>
      </c>
      <c r="F39" s="82">
        <f>F38+'Input Table'!F40</f>
        <v>6035000</v>
      </c>
      <c r="G39" s="82">
        <f>G38+'Input Table'!G40</f>
        <v>7855000</v>
      </c>
      <c r="H39" s="82">
        <f>H38+'Input Table'!H40</f>
        <v>5830000</v>
      </c>
      <c r="I39" s="82">
        <f>I38+'Input Table'!I40</f>
        <v>1980000</v>
      </c>
      <c r="J39" s="82">
        <f>J38+'Input Table'!J40</f>
        <v>1670000</v>
      </c>
      <c r="K39" s="82">
        <f>K38+'Input Table'!K40</f>
        <v>0</v>
      </c>
      <c r="L39" s="82">
        <f>L38+'Input Table'!L40</f>
        <v>0</v>
      </c>
      <c r="M39" s="82">
        <f>M38+'Input Table'!M40</f>
        <v>0</v>
      </c>
      <c r="N39" s="82">
        <f>N38+'Input Table'!N40</f>
        <v>0</v>
      </c>
      <c r="O39" s="82">
        <f>O38+'Input Table'!O40</f>
        <v>0</v>
      </c>
      <c r="P39" s="82">
        <f>P38+'Input Table'!P40</f>
        <v>0</v>
      </c>
      <c r="Q39" s="82">
        <f>Q38+'Input Table'!Q40</f>
        <v>0</v>
      </c>
      <c r="R39" s="82">
        <f>R38+'Input Table'!R40</f>
        <v>0</v>
      </c>
      <c r="S39" s="82">
        <f>S38+'Input Table'!S40</f>
        <v>0</v>
      </c>
      <c r="T39" s="82">
        <f>T38+'Input Table'!T40</f>
        <v>0</v>
      </c>
      <c r="U39" s="82">
        <f>U38+'Input Table'!U40</f>
        <v>0</v>
      </c>
      <c r="V39" s="83">
        <f>V38+'Input Table'!V40</f>
        <v>0</v>
      </c>
      <c r="W39" s="84">
        <v>38</v>
      </c>
    </row>
    <row r="40" spans="1:24" x14ac:dyDescent="0.25">
      <c r="A40" s="79">
        <v>39</v>
      </c>
      <c r="B40" s="80">
        <f>B39+'Input Table'!B41</f>
        <v>32570000</v>
      </c>
      <c r="C40" s="81">
        <f>C39+'Input Table'!C41</f>
        <v>1250000</v>
      </c>
      <c r="D40" s="82">
        <f>D39+'Input Table'!D41</f>
        <v>2150000</v>
      </c>
      <c r="E40" s="82">
        <f>E39+'Input Table'!E41</f>
        <v>5800000</v>
      </c>
      <c r="F40" s="82">
        <f>F39+'Input Table'!F41</f>
        <v>6035000</v>
      </c>
      <c r="G40" s="82">
        <f>G39+'Input Table'!G41</f>
        <v>7855000</v>
      </c>
      <c r="H40" s="82">
        <f>H39+'Input Table'!H41</f>
        <v>5830000</v>
      </c>
      <c r="I40" s="82">
        <f>I39+'Input Table'!I41</f>
        <v>1980000</v>
      </c>
      <c r="J40" s="82">
        <f>J39+'Input Table'!J41</f>
        <v>1670000</v>
      </c>
      <c r="K40" s="82">
        <f>K39+'Input Table'!K41</f>
        <v>0</v>
      </c>
      <c r="L40" s="82">
        <f>L39+'Input Table'!L41</f>
        <v>0</v>
      </c>
      <c r="M40" s="82">
        <f>M39+'Input Table'!M41</f>
        <v>0</v>
      </c>
      <c r="N40" s="82">
        <f>N39+'Input Table'!N41</f>
        <v>0</v>
      </c>
      <c r="O40" s="82">
        <f>O39+'Input Table'!O41</f>
        <v>0</v>
      </c>
      <c r="P40" s="82">
        <f>P39+'Input Table'!P41</f>
        <v>0</v>
      </c>
      <c r="Q40" s="82">
        <f>Q39+'Input Table'!Q41</f>
        <v>0</v>
      </c>
      <c r="R40" s="82">
        <f>R39+'Input Table'!R41</f>
        <v>0</v>
      </c>
      <c r="S40" s="82">
        <f>S39+'Input Table'!S41</f>
        <v>0</v>
      </c>
      <c r="T40" s="82">
        <f>T39+'Input Table'!T41</f>
        <v>0</v>
      </c>
      <c r="U40" s="82">
        <f>U39+'Input Table'!U41</f>
        <v>0</v>
      </c>
      <c r="V40" s="83">
        <f>V39+'Input Table'!V41</f>
        <v>0</v>
      </c>
      <c r="W40" s="84">
        <v>39</v>
      </c>
    </row>
    <row r="41" spans="1:24" x14ac:dyDescent="0.25">
      <c r="A41" s="79">
        <v>40</v>
      </c>
      <c r="B41" s="80">
        <f>B40+'Input Table'!B42</f>
        <v>32570000</v>
      </c>
      <c r="C41" s="81">
        <f>C40+'Input Table'!C42</f>
        <v>1250000</v>
      </c>
      <c r="D41" s="82">
        <f>D40+'Input Table'!D42</f>
        <v>2150000</v>
      </c>
      <c r="E41" s="82">
        <f>E40+'Input Table'!E42</f>
        <v>5800000</v>
      </c>
      <c r="F41" s="82">
        <f>F40+'Input Table'!F42</f>
        <v>6035000</v>
      </c>
      <c r="G41" s="82">
        <f>G40+'Input Table'!G42</f>
        <v>7855000</v>
      </c>
      <c r="H41" s="82">
        <f>H40+'Input Table'!H42</f>
        <v>5830000</v>
      </c>
      <c r="I41" s="82">
        <f>I40+'Input Table'!I42</f>
        <v>1980000</v>
      </c>
      <c r="J41" s="82">
        <f>J40+'Input Table'!J42</f>
        <v>1670000</v>
      </c>
      <c r="K41" s="82">
        <f>K40+'Input Table'!K42</f>
        <v>0</v>
      </c>
      <c r="L41" s="82">
        <f>L40+'Input Table'!L42</f>
        <v>0</v>
      </c>
      <c r="M41" s="82">
        <f>M40+'Input Table'!M42</f>
        <v>0</v>
      </c>
      <c r="N41" s="82">
        <f>N40+'Input Table'!N42</f>
        <v>0</v>
      </c>
      <c r="O41" s="82">
        <f>O40+'Input Table'!O42</f>
        <v>0</v>
      </c>
      <c r="P41" s="82">
        <f>P40+'Input Table'!P42</f>
        <v>0</v>
      </c>
      <c r="Q41" s="82">
        <f>Q40+'Input Table'!Q42</f>
        <v>0</v>
      </c>
      <c r="R41" s="82">
        <f>R40+'Input Table'!R42</f>
        <v>0</v>
      </c>
      <c r="S41" s="82">
        <f>S40+'Input Table'!S42</f>
        <v>0</v>
      </c>
      <c r="T41" s="82">
        <f>T40+'Input Table'!T42</f>
        <v>0</v>
      </c>
      <c r="U41" s="82">
        <f>U40+'Input Table'!U42</f>
        <v>0</v>
      </c>
      <c r="V41" s="83">
        <f>V40+'Input Table'!V42</f>
        <v>0</v>
      </c>
      <c r="W41" s="84">
        <v>40</v>
      </c>
    </row>
    <row r="42" spans="1:24" x14ac:dyDescent="0.25">
      <c r="A42" s="79">
        <v>41</v>
      </c>
      <c r="B42" s="80">
        <f>B41+'Input Table'!B43</f>
        <v>32570000</v>
      </c>
      <c r="C42" s="81">
        <f>C41+'Input Table'!C43</f>
        <v>1250000</v>
      </c>
      <c r="D42" s="82">
        <f>D41+'Input Table'!D43</f>
        <v>2150000</v>
      </c>
      <c r="E42" s="82">
        <f>E41+'Input Table'!E43</f>
        <v>5800000</v>
      </c>
      <c r="F42" s="82">
        <f>F41+'Input Table'!F43</f>
        <v>6035000</v>
      </c>
      <c r="G42" s="82">
        <f>G41+'Input Table'!G43</f>
        <v>7855000</v>
      </c>
      <c r="H42" s="82">
        <f>H41+'Input Table'!H43</f>
        <v>5830000</v>
      </c>
      <c r="I42" s="82">
        <f>I41+'Input Table'!I43</f>
        <v>1980000</v>
      </c>
      <c r="J42" s="82">
        <f>J41+'Input Table'!J43</f>
        <v>1670000</v>
      </c>
      <c r="K42" s="82">
        <f>K41+'Input Table'!K43</f>
        <v>0</v>
      </c>
      <c r="L42" s="82">
        <f>L41+'Input Table'!L43</f>
        <v>0</v>
      </c>
      <c r="M42" s="82">
        <f>M41+'Input Table'!M43</f>
        <v>0</v>
      </c>
      <c r="N42" s="82">
        <f>N41+'Input Table'!N43</f>
        <v>0</v>
      </c>
      <c r="O42" s="82">
        <f>O41+'Input Table'!O43</f>
        <v>0</v>
      </c>
      <c r="P42" s="82">
        <f>P41+'Input Table'!P43</f>
        <v>0</v>
      </c>
      <c r="Q42" s="82">
        <f>Q41+'Input Table'!Q43</f>
        <v>0</v>
      </c>
      <c r="R42" s="82">
        <f>R41+'Input Table'!R43</f>
        <v>0</v>
      </c>
      <c r="S42" s="82">
        <f>S41+'Input Table'!S43</f>
        <v>0</v>
      </c>
      <c r="T42" s="82">
        <f>T41+'Input Table'!T43</f>
        <v>0</v>
      </c>
      <c r="U42" s="82">
        <f>U41+'Input Table'!U43</f>
        <v>0</v>
      </c>
      <c r="V42" s="83">
        <f>V41+'Input Table'!V43</f>
        <v>0</v>
      </c>
      <c r="W42" s="84">
        <v>41</v>
      </c>
    </row>
    <row r="43" spans="1:24" x14ac:dyDescent="0.25">
      <c r="A43" s="79">
        <v>42</v>
      </c>
      <c r="B43" s="80">
        <f>B42+'Input Table'!B44</f>
        <v>32570000</v>
      </c>
      <c r="C43" s="81">
        <f>C42+'Input Table'!C44</f>
        <v>1250000</v>
      </c>
      <c r="D43" s="82">
        <f>D42+'Input Table'!D44</f>
        <v>2150000</v>
      </c>
      <c r="E43" s="82">
        <f>E42+'Input Table'!E44</f>
        <v>5800000</v>
      </c>
      <c r="F43" s="82">
        <f>F42+'Input Table'!F44</f>
        <v>6035000</v>
      </c>
      <c r="G43" s="82">
        <f>G42+'Input Table'!G44</f>
        <v>7855000</v>
      </c>
      <c r="H43" s="82">
        <f>H42+'Input Table'!H44</f>
        <v>5830000</v>
      </c>
      <c r="I43" s="82">
        <f>I42+'Input Table'!I44</f>
        <v>1980000</v>
      </c>
      <c r="J43" s="82">
        <f>J42+'Input Table'!J44</f>
        <v>1670000</v>
      </c>
      <c r="K43" s="82">
        <f>K42+'Input Table'!K44</f>
        <v>0</v>
      </c>
      <c r="L43" s="82">
        <f>L42+'Input Table'!L44</f>
        <v>0</v>
      </c>
      <c r="M43" s="82">
        <f>M42+'Input Table'!M44</f>
        <v>0</v>
      </c>
      <c r="N43" s="82">
        <f>N42+'Input Table'!N44</f>
        <v>0</v>
      </c>
      <c r="O43" s="82">
        <f>O42+'Input Table'!O44</f>
        <v>0</v>
      </c>
      <c r="P43" s="82">
        <f>P42+'Input Table'!P44</f>
        <v>0</v>
      </c>
      <c r="Q43" s="82">
        <f>Q42+'Input Table'!Q44</f>
        <v>0</v>
      </c>
      <c r="R43" s="82">
        <f>R42+'Input Table'!R44</f>
        <v>0</v>
      </c>
      <c r="S43" s="82">
        <f>S42+'Input Table'!S44</f>
        <v>0</v>
      </c>
      <c r="T43" s="82">
        <f>T42+'Input Table'!T44</f>
        <v>0</v>
      </c>
      <c r="U43" s="82">
        <f>U42+'Input Table'!U44</f>
        <v>0</v>
      </c>
      <c r="V43" s="83">
        <f>V42+'Input Table'!V44</f>
        <v>0</v>
      </c>
      <c r="W43" s="84">
        <v>42</v>
      </c>
    </row>
    <row r="44" spans="1:24" x14ac:dyDescent="0.25">
      <c r="A44" s="79">
        <v>43</v>
      </c>
      <c r="B44" s="80">
        <f>B43+'Input Table'!B45</f>
        <v>32570000</v>
      </c>
      <c r="C44" s="81">
        <f>C43+'Input Table'!C45</f>
        <v>1250000</v>
      </c>
      <c r="D44" s="82">
        <f>D43+'Input Table'!D45</f>
        <v>2150000</v>
      </c>
      <c r="E44" s="82">
        <f>E43+'Input Table'!E45</f>
        <v>5800000</v>
      </c>
      <c r="F44" s="82">
        <f>F43+'Input Table'!F45</f>
        <v>6035000</v>
      </c>
      <c r="G44" s="82">
        <f>G43+'Input Table'!G45</f>
        <v>7855000</v>
      </c>
      <c r="H44" s="82">
        <f>H43+'Input Table'!H45</f>
        <v>5830000</v>
      </c>
      <c r="I44" s="82">
        <f>I43+'Input Table'!I45</f>
        <v>1980000</v>
      </c>
      <c r="J44" s="82">
        <f>J43+'Input Table'!J45</f>
        <v>1670000</v>
      </c>
      <c r="K44" s="82">
        <f>K43+'Input Table'!K45</f>
        <v>0</v>
      </c>
      <c r="L44" s="82">
        <f>L43+'Input Table'!L45</f>
        <v>0</v>
      </c>
      <c r="M44" s="82">
        <f>M43+'Input Table'!M45</f>
        <v>0</v>
      </c>
      <c r="N44" s="82">
        <f>N43+'Input Table'!N45</f>
        <v>0</v>
      </c>
      <c r="O44" s="82">
        <f>O43+'Input Table'!O45</f>
        <v>0</v>
      </c>
      <c r="P44" s="82">
        <f>P43+'Input Table'!P45</f>
        <v>0</v>
      </c>
      <c r="Q44" s="82">
        <f>Q43+'Input Table'!Q45</f>
        <v>0</v>
      </c>
      <c r="R44" s="82">
        <f>R43+'Input Table'!R45</f>
        <v>0</v>
      </c>
      <c r="S44" s="82">
        <f>S43+'Input Table'!S45</f>
        <v>0</v>
      </c>
      <c r="T44" s="82">
        <f>T43+'Input Table'!T45</f>
        <v>0</v>
      </c>
      <c r="U44" s="82">
        <f>U43+'Input Table'!U45</f>
        <v>0</v>
      </c>
      <c r="V44" s="83">
        <f>V43+'Input Table'!V45</f>
        <v>0</v>
      </c>
      <c r="W44" s="84">
        <v>43</v>
      </c>
    </row>
    <row r="45" spans="1:24" x14ac:dyDescent="0.25">
      <c r="A45" s="79">
        <v>44</v>
      </c>
      <c r="B45" s="80">
        <f>B44+'Input Table'!B46</f>
        <v>32570000</v>
      </c>
      <c r="C45" s="81">
        <f>C44+'Input Table'!C46</f>
        <v>1250000</v>
      </c>
      <c r="D45" s="82">
        <f>D44+'Input Table'!D46</f>
        <v>2150000</v>
      </c>
      <c r="E45" s="82">
        <f>E44+'Input Table'!E46</f>
        <v>5800000</v>
      </c>
      <c r="F45" s="82">
        <f>F44+'Input Table'!F46</f>
        <v>6035000</v>
      </c>
      <c r="G45" s="82">
        <f>G44+'Input Table'!G46</f>
        <v>7855000</v>
      </c>
      <c r="H45" s="82">
        <f>H44+'Input Table'!H46</f>
        <v>5830000</v>
      </c>
      <c r="I45" s="82">
        <f>I44+'Input Table'!I46</f>
        <v>1980000</v>
      </c>
      <c r="J45" s="82">
        <f>J44+'Input Table'!J46</f>
        <v>1670000</v>
      </c>
      <c r="K45" s="82">
        <f>K44+'Input Table'!K46</f>
        <v>0</v>
      </c>
      <c r="L45" s="82">
        <f>L44+'Input Table'!L46</f>
        <v>0</v>
      </c>
      <c r="M45" s="82">
        <f>M44+'Input Table'!M46</f>
        <v>0</v>
      </c>
      <c r="N45" s="82">
        <f>N44+'Input Table'!N46</f>
        <v>0</v>
      </c>
      <c r="O45" s="82">
        <f>O44+'Input Table'!O46</f>
        <v>0</v>
      </c>
      <c r="P45" s="82">
        <f>P44+'Input Table'!P46</f>
        <v>0</v>
      </c>
      <c r="Q45" s="82">
        <f>Q44+'Input Table'!Q46</f>
        <v>0</v>
      </c>
      <c r="R45" s="82">
        <f>R44+'Input Table'!R46</f>
        <v>0</v>
      </c>
      <c r="S45" s="82">
        <f>S44+'Input Table'!S46</f>
        <v>0</v>
      </c>
      <c r="T45" s="82">
        <f>T44+'Input Table'!T46</f>
        <v>0</v>
      </c>
      <c r="U45" s="82">
        <f>U44+'Input Table'!U46</f>
        <v>0</v>
      </c>
      <c r="V45" s="83">
        <f>V44+'Input Table'!V46</f>
        <v>0</v>
      </c>
      <c r="W45" s="84">
        <v>44</v>
      </c>
    </row>
    <row r="46" spans="1:24" x14ac:dyDescent="0.25">
      <c r="A46" s="79">
        <v>45</v>
      </c>
      <c r="B46" s="80">
        <f>B45+'Input Table'!B47</f>
        <v>32570000</v>
      </c>
      <c r="C46" s="81">
        <f>C45+'Input Table'!C47</f>
        <v>1250000</v>
      </c>
      <c r="D46" s="82">
        <f>D45+'Input Table'!D47</f>
        <v>2150000</v>
      </c>
      <c r="E46" s="82">
        <f>E45+'Input Table'!E47</f>
        <v>5800000</v>
      </c>
      <c r="F46" s="82">
        <f>F45+'Input Table'!F47</f>
        <v>6035000</v>
      </c>
      <c r="G46" s="82">
        <f>G45+'Input Table'!G47</f>
        <v>7855000</v>
      </c>
      <c r="H46" s="82">
        <f>H45+'Input Table'!H47</f>
        <v>5830000</v>
      </c>
      <c r="I46" s="82">
        <f>I45+'Input Table'!I47</f>
        <v>1980000</v>
      </c>
      <c r="J46" s="82">
        <f>J45+'Input Table'!J47</f>
        <v>1670000</v>
      </c>
      <c r="K46" s="82">
        <f>K45+'Input Table'!K47</f>
        <v>0</v>
      </c>
      <c r="L46" s="82">
        <f>L45+'Input Table'!L47</f>
        <v>0</v>
      </c>
      <c r="M46" s="82">
        <f>M45+'Input Table'!M47</f>
        <v>0</v>
      </c>
      <c r="N46" s="82">
        <f>N45+'Input Table'!N47</f>
        <v>0</v>
      </c>
      <c r="O46" s="82">
        <f>O45+'Input Table'!O47</f>
        <v>0</v>
      </c>
      <c r="P46" s="82">
        <f>P45+'Input Table'!P47</f>
        <v>0</v>
      </c>
      <c r="Q46" s="82">
        <f>Q45+'Input Table'!Q47</f>
        <v>0</v>
      </c>
      <c r="R46" s="82">
        <f>R45+'Input Table'!R47</f>
        <v>0</v>
      </c>
      <c r="S46" s="82">
        <f>S45+'Input Table'!S47</f>
        <v>0</v>
      </c>
      <c r="T46" s="82">
        <f>T45+'Input Table'!T47</f>
        <v>0</v>
      </c>
      <c r="U46" s="82">
        <f>U45+'Input Table'!U47</f>
        <v>0</v>
      </c>
      <c r="V46" s="83">
        <f>V45+'Input Table'!V47</f>
        <v>0</v>
      </c>
      <c r="W46" s="84">
        <v>45</v>
      </c>
    </row>
    <row r="47" spans="1:24" x14ac:dyDescent="0.25">
      <c r="A47" s="79">
        <v>46</v>
      </c>
      <c r="B47" s="80">
        <f>B46+'Input Table'!B48</f>
        <v>32570000</v>
      </c>
      <c r="C47" s="81">
        <f>C46+'Input Table'!C48</f>
        <v>1250000</v>
      </c>
      <c r="D47" s="82">
        <f>D46+'Input Table'!D48</f>
        <v>2150000</v>
      </c>
      <c r="E47" s="82">
        <f>E46+'Input Table'!E48</f>
        <v>5800000</v>
      </c>
      <c r="F47" s="82">
        <f>F46+'Input Table'!F48</f>
        <v>6035000</v>
      </c>
      <c r="G47" s="82">
        <f>G46+'Input Table'!G48</f>
        <v>7855000</v>
      </c>
      <c r="H47" s="82">
        <f>H46+'Input Table'!H48</f>
        <v>5830000</v>
      </c>
      <c r="I47" s="82">
        <f>I46+'Input Table'!I48</f>
        <v>1980000</v>
      </c>
      <c r="J47" s="82">
        <f>J46+'Input Table'!J48</f>
        <v>1670000</v>
      </c>
      <c r="K47" s="82">
        <f>K46+'Input Table'!K48</f>
        <v>0</v>
      </c>
      <c r="L47" s="82">
        <f>L46+'Input Table'!L48</f>
        <v>0</v>
      </c>
      <c r="M47" s="82">
        <f>M46+'Input Table'!M48</f>
        <v>0</v>
      </c>
      <c r="N47" s="82">
        <f>N46+'Input Table'!N48</f>
        <v>0</v>
      </c>
      <c r="O47" s="82">
        <f>O46+'Input Table'!O48</f>
        <v>0</v>
      </c>
      <c r="P47" s="82">
        <f>P46+'Input Table'!P48</f>
        <v>0</v>
      </c>
      <c r="Q47" s="82">
        <f>Q46+'Input Table'!Q48</f>
        <v>0</v>
      </c>
      <c r="R47" s="82">
        <f>R46+'Input Table'!R48</f>
        <v>0</v>
      </c>
      <c r="S47" s="82">
        <f>S46+'Input Table'!S48</f>
        <v>0</v>
      </c>
      <c r="T47" s="82">
        <f>T46+'Input Table'!T48</f>
        <v>0</v>
      </c>
      <c r="U47" s="82">
        <f>U46+'Input Table'!U48</f>
        <v>0</v>
      </c>
      <c r="V47" s="83">
        <f>V46+'Input Table'!V48</f>
        <v>0</v>
      </c>
      <c r="W47" s="84">
        <v>46</v>
      </c>
    </row>
    <row r="48" spans="1:24" x14ac:dyDescent="0.25">
      <c r="A48" s="79">
        <v>47</v>
      </c>
      <c r="B48" s="80">
        <f>B47+'Input Table'!B49</f>
        <v>32570000</v>
      </c>
      <c r="C48" s="81">
        <f>C47+'Input Table'!C49</f>
        <v>1250000</v>
      </c>
      <c r="D48" s="82">
        <f>D47+'Input Table'!D49</f>
        <v>2150000</v>
      </c>
      <c r="E48" s="82">
        <f>E47+'Input Table'!E49</f>
        <v>5800000</v>
      </c>
      <c r="F48" s="82">
        <f>F47+'Input Table'!F49</f>
        <v>6035000</v>
      </c>
      <c r="G48" s="82">
        <f>G47+'Input Table'!G49</f>
        <v>7855000</v>
      </c>
      <c r="H48" s="82">
        <f>H47+'Input Table'!H49</f>
        <v>5830000</v>
      </c>
      <c r="I48" s="82">
        <f>I47+'Input Table'!I49</f>
        <v>1980000</v>
      </c>
      <c r="J48" s="82">
        <f>J47+'Input Table'!J49</f>
        <v>1670000</v>
      </c>
      <c r="K48" s="82">
        <f>K47+'Input Table'!K49</f>
        <v>0</v>
      </c>
      <c r="L48" s="82">
        <f>L47+'Input Table'!L49</f>
        <v>0</v>
      </c>
      <c r="M48" s="82">
        <f>M47+'Input Table'!M49</f>
        <v>0</v>
      </c>
      <c r="N48" s="82">
        <f>N47+'Input Table'!N49</f>
        <v>0</v>
      </c>
      <c r="O48" s="82">
        <f>O47+'Input Table'!O49</f>
        <v>0</v>
      </c>
      <c r="P48" s="82">
        <f>P47+'Input Table'!P49</f>
        <v>0</v>
      </c>
      <c r="Q48" s="82">
        <f>Q47+'Input Table'!Q49</f>
        <v>0</v>
      </c>
      <c r="R48" s="82">
        <f>R47+'Input Table'!R49</f>
        <v>0</v>
      </c>
      <c r="S48" s="82">
        <f>S47+'Input Table'!S49</f>
        <v>0</v>
      </c>
      <c r="T48" s="82">
        <f>T47+'Input Table'!T49</f>
        <v>0</v>
      </c>
      <c r="U48" s="82">
        <f>U47+'Input Table'!U49</f>
        <v>0</v>
      </c>
      <c r="V48" s="83">
        <f>V47+'Input Table'!V49</f>
        <v>0</v>
      </c>
      <c r="W48" s="84">
        <v>47</v>
      </c>
      <c r="X48" s="11"/>
    </row>
    <row r="49" spans="1:28" x14ac:dyDescent="0.25">
      <c r="A49" s="79">
        <v>48</v>
      </c>
      <c r="B49" s="80">
        <f>B48+'Input Table'!B50</f>
        <v>32570000</v>
      </c>
      <c r="C49" s="81">
        <f>C48+'Input Table'!C50</f>
        <v>1250000</v>
      </c>
      <c r="D49" s="82">
        <f>D48+'Input Table'!D50</f>
        <v>2150000</v>
      </c>
      <c r="E49" s="82">
        <f>E48+'Input Table'!E50</f>
        <v>5800000</v>
      </c>
      <c r="F49" s="82">
        <f>F48+'Input Table'!F50</f>
        <v>6035000</v>
      </c>
      <c r="G49" s="82">
        <f>G48+'Input Table'!G50</f>
        <v>7855000</v>
      </c>
      <c r="H49" s="82">
        <f>H48+'Input Table'!H50</f>
        <v>5830000</v>
      </c>
      <c r="I49" s="82">
        <f>I48+'Input Table'!I50</f>
        <v>1980000</v>
      </c>
      <c r="J49" s="82">
        <f>J48+'Input Table'!J50</f>
        <v>1670000</v>
      </c>
      <c r="K49" s="82">
        <f>K48+'Input Table'!K50</f>
        <v>0</v>
      </c>
      <c r="L49" s="82">
        <f>L48+'Input Table'!L50</f>
        <v>0</v>
      </c>
      <c r="M49" s="82">
        <f>M48+'Input Table'!M50</f>
        <v>0</v>
      </c>
      <c r="N49" s="82">
        <f>N48+'Input Table'!N50</f>
        <v>0</v>
      </c>
      <c r="O49" s="82">
        <f>O48+'Input Table'!O50</f>
        <v>0</v>
      </c>
      <c r="P49" s="82">
        <f>P48+'Input Table'!P50</f>
        <v>0</v>
      </c>
      <c r="Q49" s="82">
        <f>Q48+'Input Table'!Q50</f>
        <v>0</v>
      </c>
      <c r="R49" s="82">
        <f>R48+'Input Table'!R50</f>
        <v>0</v>
      </c>
      <c r="S49" s="82">
        <f>S48+'Input Table'!S50</f>
        <v>0</v>
      </c>
      <c r="T49" s="82">
        <f>T48+'Input Table'!T50</f>
        <v>0</v>
      </c>
      <c r="U49" s="82">
        <f>U48+'Input Table'!U50</f>
        <v>0</v>
      </c>
      <c r="V49" s="83">
        <f>V48+'Input Table'!V50</f>
        <v>0</v>
      </c>
      <c r="W49" s="84">
        <v>48</v>
      </c>
    </row>
    <row r="50" spans="1:28" x14ac:dyDescent="0.25">
      <c r="A50" s="79">
        <v>49</v>
      </c>
      <c r="B50" s="80">
        <f>B49+'Input Table'!B51</f>
        <v>32570000</v>
      </c>
      <c r="C50" s="81">
        <f>C49+'Input Table'!C51</f>
        <v>1250000</v>
      </c>
      <c r="D50" s="82">
        <f>D49+'Input Table'!D51</f>
        <v>2150000</v>
      </c>
      <c r="E50" s="82">
        <f>E49+'Input Table'!E51</f>
        <v>5800000</v>
      </c>
      <c r="F50" s="82">
        <f>F49+'Input Table'!F51</f>
        <v>6035000</v>
      </c>
      <c r="G50" s="82">
        <f>G49+'Input Table'!G51</f>
        <v>7855000</v>
      </c>
      <c r="H50" s="82">
        <f>H49+'Input Table'!H51</f>
        <v>5830000</v>
      </c>
      <c r="I50" s="82">
        <f>I49+'Input Table'!I51</f>
        <v>1980000</v>
      </c>
      <c r="J50" s="82">
        <f>J49+'Input Table'!J51</f>
        <v>1670000</v>
      </c>
      <c r="K50" s="82">
        <f>K49+'Input Table'!K51</f>
        <v>0</v>
      </c>
      <c r="L50" s="82">
        <f>L49+'Input Table'!L51</f>
        <v>0</v>
      </c>
      <c r="M50" s="82">
        <f>M49+'Input Table'!M51</f>
        <v>0</v>
      </c>
      <c r="N50" s="82">
        <f>N49+'Input Table'!N51</f>
        <v>0</v>
      </c>
      <c r="O50" s="82">
        <f>O49+'Input Table'!O51</f>
        <v>0</v>
      </c>
      <c r="P50" s="82">
        <f>P49+'Input Table'!P51</f>
        <v>0</v>
      </c>
      <c r="Q50" s="82">
        <f>Q49+'Input Table'!Q51</f>
        <v>0</v>
      </c>
      <c r="R50" s="82">
        <f>R49+'Input Table'!R51</f>
        <v>0</v>
      </c>
      <c r="S50" s="82">
        <f>S49+'Input Table'!S51</f>
        <v>0</v>
      </c>
      <c r="T50" s="82">
        <f>T49+'Input Table'!T51</f>
        <v>0</v>
      </c>
      <c r="U50" s="82">
        <f>U49+'Input Table'!U51</f>
        <v>0</v>
      </c>
      <c r="V50" s="83">
        <f>V49+'Input Table'!V51</f>
        <v>0</v>
      </c>
      <c r="W50" s="84">
        <v>49</v>
      </c>
    </row>
    <row r="51" spans="1:28" ht="15.75" thickBot="1" x14ac:dyDescent="0.3">
      <c r="A51" s="85">
        <v>50</v>
      </c>
      <c r="B51" s="86">
        <f>B50+'Input Table'!B52</f>
        <v>32570000</v>
      </c>
      <c r="C51" s="87">
        <f>C50+'Input Table'!C52</f>
        <v>1250000</v>
      </c>
      <c r="D51" s="88">
        <f>D50+'Input Table'!D52</f>
        <v>2150000</v>
      </c>
      <c r="E51" s="88">
        <f>E50+'Input Table'!E52</f>
        <v>5800000</v>
      </c>
      <c r="F51" s="88">
        <f>F50+'Input Table'!F52</f>
        <v>6035000</v>
      </c>
      <c r="G51" s="88">
        <f>G50+'Input Table'!G52</f>
        <v>7855000</v>
      </c>
      <c r="H51" s="88">
        <f>H50+'Input Table'!H52</f>
        <v>5830000</v>
      </c>
      <c r="I51" s="88">
        <f>I50+'Input Table'!I52</f>
        <v>1980000</v>
      </c>
      <c r="J51" s="88">
        <f>J50+'Input Table'!J52</f>
        <v>1670000</v>
      </c>
      <c r="K51" s="88">
        <f>K50+'Input Table'!K52</f>
        <v>0</v>
      </c>
      <c r="L51" s="88">
        <f>L50+'Input Table'!L52</f>
        <v>0</v>
      </c>
      <c r="M51" s="88">
        <f>M50+'Input Table'!M52</f>
        <v>0</v>
      </c>
      <c r="N51" s="88">
        <f>N50+'Input Table'!N52</f>
        <v>0</v>
      </c>
      <c r="O51" s="88">
        <f>O50+'Input Table'!O52</f>
        <v>0</v>
      </c>
      <c r="P51" s="88">
        <f>P50+'Input Table'!P52</f>
        <v>0</v>
      </c>
      <c r="Q51" s="88">
        <f>Q50+'Input Table'!Q52</f>
        <v>0</v>
      </c>
      <c r="R51" s="88">
        <f>R50+'Input Table'!R52</f>
        <v>0</v>
      </c>
      <c r="S51" s="88">
        <f>S50+'Input Table'!S52</f>
        <v>0</v>
      </c>
      <c r="T51" s="88">
        <f>T50+'Input Table'!T52</f>
        <v>0</v>
      </c>
      <c r="U51" s="88">
        <f>U50+'Input Table'!U52</f>
        <v>0</v>
      </c>
      <c r="V51" s="89">
        <f>V50+'Input Table'!V52</f>
        <v>0</v>
      </c>
      <c r="W51" s="72">
        <v>50</v>
      </c>
    </row>
    <row r="52" spans="1:28" x14ac:dyDescent="0.25">
      <c r="A52" s="18"/>
      <c r="B52" s="8"/>
      <c r="C52" s="8"/>
      <c r="D52" s="8"/>
      <c r="E52" s="8"/>
      <c r="F52" s="8"/>
      <c r="G52" s="8"/>
      <c r="H52" s="8"/>
      <c r="I52" s="8"/>
      <c r="J52" s="8"/>
      <c r="K52" s="8"/>
      <c r="L52" s="8"/>
      <c r="M52" s="18"/>
    </row>
    <row r="53" spans="1:28" ht="15.75" thickBot="1" x14ac:dyDescent="0.3"/>
    <row r="54" spans="1:28" ht="15.75" thickBot="1" x14ac:dyDescent="0.3">
      <c r="B54" s="10" t="s">
        <v>0</v>
      </c>
      <c r="C54" s="5" t="s">
        <v>3</v>
      </c>
      <c r="D54" s="6" t="s">
        <v>4</v>
      </c>
      <c r="E54" s="6" t="s">
        <v>5</v>
      </c>
      <c r="F54" s="6" t="s">
        <v>6</v>
      </c>
      <c r="G54" s="6" t="s">
        <v>7</v>
      </c>
      <c r="H54" s="6" t="s">
        <v>8</v>
      </c>
      <c r="I54" s="6" t="s">
        <v>9</v>
      </c>
      <c r="J54" s="6" t="s">
        <v>10</v>
      </c>
      <c r="K54" s="6" t="s">
        <v>11</v>
      </c>
      <c r="L54" s="7" t="s">
        <v>12</v>
      </c>
      <c r="M54" s="6" t="s">
        <v>22</v>
      </c>
      <c r="N54" s="6" t="s">
        <v>23</v>
      </c>
      <c r="O54" s="6" t="s">
        <v>24</v>
      </c>
      <c r="P54" s="7" t="s">
        <v>25</v>
      </c>
      <c r="Q54" s="6" t="s">
        <v>26</v>
      </c>
      <c r="R54" s="6" t="s">
        <v>27</v>
      </c>
      <c r="S54" s="6" t="s">
        <v>28</v>
      </c>
      <c r="T54" s="7" t="s">
        <v>29</v>
      </c>
      <c r="U54" s="6" t="s">
        <v>30</v>
      </c>
      <c r="V54" s="6" t="s">
        <v>31</v>
      </c>
      <c r="W54" s="6" t="s">
        <v>61</v>
      </c>
      <c r="X54" s="6" t="s">
        <v>60</v>
      </c>
    </row>
    <row r="55" spans="1:28" ht="15.75" thickBot="1" x14ac:dyDescent="0.3">
      <c r="A55" s="90"/>
      <c r="B55" s="91">
        <f>'Input Table'!B56</f>
        <v>37700000</v>
      </c>
      <c r="C55" s="92">
        <f>'Input Table'!C56</f>
        <v>2000000</v>
      </c>
      <c r="D55" s="92">
        <f>'Input Table'!D56</f>
        <v>2000000</v>
      </c>
      <c r="E55" s="92">
        <f>'Input Table'!E56</f>
        <v>6000000</v>
      </c>
      <c r="F55" s="92">
        <f>'Input Table'!F56</f>
        <v>5000000</v>
      </c>
      <c r="G55" s="92">
        <f>'Input Table'!G56</f>
        <v>6000000</v>
      </c>
      <c r="H55" s="92">
        <f>'Input Table'!H56</f>
        <v>5000000</v>
      </c>
      <c r="I55" s="92">
        <f>'Input Table'!I56</f>
        <v>2000000</v>
      </c>
      <c r="J55" s="92">
        <f>'Input Table'!J56</f>
        <v>1700000</v>
      </c>
      <c r="K55" s="92">
        <f>'Input Table'!K56</f>
        <v>0</v>
      </c>
      <c r="L55" s="92">
        <f>'Input Table'!L56</f>
        <v>0</v>
      </c>
      <c r="M55" s="92">
        <f>'Input Table'!M56</f>
        <v>0</v>
      </c>
      <c r="N55" s="92">
        <f>'Input Table'!N56</f>
        <v>0</v>
      </c>
      <c r="O55" s="92">
        <f>'Input Table'!O56</f>
        <v>0</v>
      </c>
      <c r="P55" s="92">
        <f>'Input Table'!P56</f>
        <v>0</v>
      </c>
      <c r="Q55" s="92">
        <f>'Input Table'!Q56</f>
        <v>0</v>
      </c>
      <c r="R55" s="92">
        <f>'Input Table'!R56</f>
        <v>0</v>
      </c>
      <c r="S55" s="92">
        <f>'Input Table'!S56</f>
        <v>0</v>
      </c>
      <c r="T55" s="92">
        <f>'Input Table'!T56</f>
        <v>0</v>
      </c>
      <c r="U55" s="92">
        <f>'Input Table'!U56</f>
        <v>0</v>
      </c>
      <c r="V55" s="93">
        <f>'Input Table'!V56</f>
        <v>0</v>
      </c>
      <c r="W55" s="94">
        <f>'Input Table'!F72</f>
        <v>8000000</v>
      </c>
      <c r="X55" s="95"/>
      <c r="Z55" s="10" t="s">
        <v>40</v>
      </c>
      <c r="AA55" s="7" t="s">
        <v>60</v>
      </c>
    </row>
    <row r="56" spans="1:28" x14ac:dyDescent="0.25">
      <c r="A56" s="96">
        <v>1</v>
      </c>
      <c r="B56" s="97">
        <f>SUM(C56:V56)</f>
        <v>0</v>
      </c>
      <c r="C56" s="98">
        <f t="shared" ref="C56:V56" si="0">IF((C$55-C2)&lt;0,(C$55-C2),0)</f>
        <v>0</v>
      </c>
      <c r="D56" s="76">
        <f t="shared" si="0"/>
        <v>0</v>
      </c>
      <c r="E56" s="76">
        <f t="shared" si="0"/>
        <v>0</v>
      </c>
      <c r="F56" s="76">
        <f t="shared" si="0"/>
        <v>0</v>
      </c>
      <c r="G56" s="76">
        <f t="shared" si="0"/>
        <v>0</v>
      </c>
      <c r="H56" s="76">
        <f t="shared" si="0"/>
        <v>0</v>
      </c>
      <c r="I56" s="76">
        <f t="shared" si="0"/>
        <v>0</v>
      </c>
      <c r="J56" s="76">
        <f t="shared" si="0"/>
        <v>0</v>
      </c>
      <c r="K56" s="76">
        <f t="shared" si="0"/>
        <v>0</v>
      </c>
      <c r="L56" s="76">
        <f t="shared" si="0"/>
        <v>0</v>
      </c>
      <c r="M56" s="76">
        <f t="shared" si="0"/>
        <v>0</v>
      </c>
      <c r="N56" s="76">
        <f t="shared" si="0"/>
        <v>0</v>
      </c>
      <c r="O56" s="76">
        <f t="shared" si="0"/>
        <v>0</v>
      </c>
      <c r="P56" s="76">
        <f t="shared" si="0"/>
        <v>0</v>
      </c>
      <c r="Q56" s="76">
        <f t="shared" si="0"/>
        <v>0</v>
      </c>
      <c r="R56" s="76">
        <f t="shared" si="0"/>
        <v>0</v>
      </c>
      <c r="S56" s="76">
        <f t="shared" si="0"/>
        <v>0</v>
      </c>
      <c r="T56" s="76">
        <f t="shared" si="0"/>
        <v>0</v>
      </c>
      <c r="U56" s="76">
        <f t="shared" si="0"/>
        <v>0</v>
      </c>
      <c r="V56" s="77">
        <f t="shared" si="0"/>
        <v>0</v>
      </c>
      <c r="W56" s="99">
        <f t="shared" ref="W56:W87" si="1">IF((B2/3)&lt;$W$55,(B2/3),$W$55)</f>
        <v>766666.66666666663</v>
      </c>
      <c r="X56" s="97">
        <f>IF((W56+B56)&gt;=0,(W56+B56),0)</f>
        <v>766666.66666666663</v>
      </c>
      <c r="Z56" s="108">
        <f t="shared" ref="Z56" si="2">IF(AA56&gt;0,A56,0)</f>
        <v>1</v>
      </c>
      <c r="AA56" s="77">
        <f>X56</f>
        <v>766666.66666666663</v>
      </c>
      <c r="AB56" s="2"/>
    </row>
    <row r="57" spans="1:28" x14ac:dyDescent="0.25">
      <c r="A57" s="100">
        <v>2</v>
      </c>
      <c r="B57" s="101">
        <f t="shared" ref="B57:B105" si="3">SUM(C57:V57)</f>
        <v>0</v>
      </c>
      <c r="C57" s="102">
        <f t="shared" ref="C57:V57" si="4">IF((C$55-C3)&lt;0,(C$55-C3),0)</f>
        <v>0</v>
      </c>
      <c r="D57" s="82">
        <f t="shared" si="4"/>
        <v>0</v>
      </c>
      <c r="E57" s="82">
        <f t="shared" si="4"/>
        <v>0</v>
      </c>
      <c r="F57" s="82">
        <f t="shared" si="4"/>
        <v>0</v>
      </c>
      <c r="G57" s="82">
        <f t="shared" si="4"/>
        <v>0</v>
      </c>
      <c r="H57" s="82">
        <f t="shared" si="4"/>
        <v>0</v>
      </c>
      <c r="I57" s="82">
        <f t="shared" si="4"/>
        <v>0</v>
      </c>
      <c r="J57" s="82">
        <f t="shared" si="4"/>
        <v>0</v>
      </c>
      <c r="K57" s="82">
        <f t="shared" si="4"/>
        <v>0</v>
      </c>
      <c r="L57" s="82">
        <f t="shared" si="4"/>
        <v>0</v>
      </c>
      <c r="M57" s="82">
        <f t="shared" si="4"/>
        <v>0</v>
      </c>
      <c r="N57" s="82">
        <f t="shared" si="4"/>
        <v>0</v>
      </c>
      <c r="O57" s="82">
        <f t="shared" si="4"/>
        <v>0</v>
      </c>
      <c r="P57" s="82">
        <f t="shared" si="4"/>
        <v>0</v>
      </c>
      <c r="Q57" s="82">
        <f t="shared" si="4"/>
        <v>0</v>
      </c>
      <c r="R57" s="82">
        <f t="shared" si="4"/>
        <v>0</v>
      </c>
      <c r="S57" s="82">
        <f t="shared" si="4"/>
        <v>0</v>
      </c>
      <c r="T57" s="82">
        <f t="shared" si="4"/>
        <v>0</v>
      </c>
      <c r="U57" s="82">
        <f t="shared" si="4"/>
        <v>0</v>
      </c>
      <c r="V57" s="83">
        <f t="shared" si="4"/>
        <v>0</v>
      </c>
      <c r="W57" s="103">
        <f t="shared" si="1"/>
        <v>1135000</v>
      </c>
      <c r="X57" s="101">
        <f t="shared" ref="X57:X105" si="5">IF((W57+B57)&gt;=0,(W57+B57),0)</f>
        <v>1135000</v>
      </c>
      <c r="Z57" s="109">
        <f>IF(AA57&gt;0,A57,0)</f>
        <v>2</v>
      </c>
      <c r="AA57" s="83">
        <f t="shared" ref="AA57:AA88" si="6">IF(X57=X56,0,X57)</f>
        <v>1135000</v>
      </c>
    </row>
    <row r="58" spans="1:28" x14ac:dyDescent="0.25">
      <c r="A58" s="100">
        <v>3</v>
      </c>
      <c r="B58" s="101">
        <f t="shared" si="3"/>
        <v>-150000</v>
      </c>
      <c r="C58" s="102">
        <f t="shared" ref="C58:V58" si="7">IF((C$55-C4)&lt;0,(C$55-C4),0)</f>
        <v>0</v>
      </c>
      <c r="D58" s="82">
        <f t="shared" si="7"/>
        <v>-150000</v>
      </c>
      <c r="E58" s="82">
        <f t="shared" si="7"/>
        <v>0</v>
      </c>
      <c r="F58" s="82">
        <f t="shared" si="7"/>
        <v>0</v>
      </c>
      <c r="G58" s="82">
        <f t="shared" si="7"/>
        <v>0</v>
      </c>
      <c r="H58" s="82">
        <f t="shared" si="7"/>
        <v>0</v>
      </c>
      <c r="I58" s="82">
        <f t="shared" si="7"/>
        <v>0</v>
      </c>
      <c r="J58" s="82">
        <f t="shared" si="7"/>
        <v>0</v>
      </c>
      <c r="K58" s="82">
        <f t="shared" si="7"/>
        <v>0</v>
      </c>
      <c r="L58" s="82">
        <f t="shared" si="7"/>
        <v>0</v>
      </c>
      <c r="M58" s="82">
        <f t="shared" si="7"/>
        <v>0</v>
      </c>
      <c r="N58" s="82">
        <f t="shared" si="7"/>
        <v>0</v>
      </c>
      <c r="O58" s="82">
        <f t="shared" si="7"/>
        <v>0</v>
      </c>
      <c r="P58" s="82">
        <f t="shared" si="7"/>
        <v>0</v>
      </c>
      <c r="Q58" s="82">
        <f t="shared" si="7"/>
        <v>0</v>
      </c>
      <c r="R58" s="82">
        <f t="shared" si="7"/>
        <v>0</v>
      </c>
      <c r="S58" s="82">
        <f t="shared" si="7"/>
        <v>0</v>
      </c>
      <c r="T58" s="82">
        <f t="shared" si="7"/>
        <v>0</v>
      </c>
      <c r="U58" s="82">
        <f t="shared" si="7"/>
        <v>0</v>
      </c>
      <c r="V58" s="83">
        <f t="shared" si="7"/>
        <v>0</v>
      </c>
      <c r="W58" s="103">
        <f t="shared" si="1"/>
        <v>3476666.6666666665</v>
      </c>
      <c r="X58" s="101">
        <f t="shared" si="5"/>
        <v>3326666.6666666665</v>
      </c>
      <c r="Z58" s="109">
        <f t="shared" ref="Z58:Z105" si="8">IF(AA58&gt;0,A58,0)</f>
        <v>3</v>
      </c>
      <c r="AA58" s="83">
        <f t="shared" si="6"/>
        <v>3326666.6666666665</v>
      </c>
    </row>
    <row r="59" spans="1:28" x14ac:dyDescent="0.25">
      <c r="A59" s="100">
        <v>4</v>
      </c>
      <c r="B59" s="101">
        <f t="shared" si="3"/>
        <v>-150000</v>
      </c>
      <c r="C59" s="102">
        <f t="shared" ref="C59:V59" si="9">IF((C$55-C5)&lt;0,(C$55-C5),0)</f>
        <v>0</v>
      </c>
      <c r="D59" s="82">
        <f t="shared" si="9"/>
        <v>-150000</v>
      </c>
      <c r="E59" s="82">
        <f t="shared" si="9"/>
        <v>0</v>
      </c>
      <c r="F59" s="82">
        <f t="shared" si="9"/>
        <v>0</v>
      </c>
      <c r="G59" s="82">
        <f t="shared" si="9"/>
        <v>0</v>
      </c>
      <c r="H59" s="82">
        <f t="shared" si="9"/>
        <v>0</v>
      </c>
      <c r="I59" s="82">
        <f t="shared" si="9"/>
        <v>0</v>
      </c>
      <c r="J59" s="82">
        <f t="shared" si="9"/>
        <v>0</v>
      </c>
      <c r="K59" s="82">
        <f t="shared" si="9"/>
        <v>0</v>
      </c>
      <c r="L59" s="82">
        <f t="shared" si="9"/>
        <v>0</v>
      </c>
      <c r="M59" s="82">
        <f t="shared" si="9"/>
        <v>0</v>
      </c>
      <c r="N59" s="82">
        <f t="shared" si="9"/>
        <v>0</v>
      </c>
      <c r="O59" s="82">
        <f t="shared" si="9"/>
        <v>0</v>
      </c>
      <c r="P59" s="82">
        <f t="shared" si="9"/>
        <v>0</v>
      </c>
      <c r="Q59" s="82">
        <f t="shared" si="9"/>
        <v>0</v>
      </c>
      <c r="R59" s="82">
        <f t="shared" si="9"/>
        <v>0</v>
      </c>
      <c r="S59" s="82">
        <f t="shared" si="9"/>
        <v>0</v>
      </c>
      <c r="T59" s="82">
        <f t="shared" si="9"/>
        <v>0</v>
      </c>
      <c r="U59" s="82">
        <f t="shared" si="9"/>
        <v>0</v>
      </c>
      <c r="V59" s="83">
        <f t="shared" si="9"/>
        <v>0</v>
      </c>
      <c r="W59" s="103">
        <f t="shared" si="1"/>
        <v>3811666.6666666665</v>
      </c>
      <c r="X59" s="101">
        <f t="shared" si="5"/>
        <v>3661666.6666666665</v>
      </c>
      <c r="Z59" s="109">
        <f t="shared" si="8"/>
        <v>4</v>
      </c>
      <c r="AA59" s="83">
        <f t="shared" si="6"/>
        <v>3661666.6666666665</v>
      </c>
    </row>
    <row r="60" spans="1:28" x14ac:dyDescent="0.25">
      <c r="A60" s="100">
        <v>5</v>
      </c>
      <c r="B60" s="101">
        <f t="shared" si="3"/>
        <v>-150000</v>
      </c>
      <c r="C60" s="102">
        <f t="shared" ref="C60:V60" si="10">IF((C$55-C6)&lt;0,(C$55-C6),0)</f>
        <v>0</v>
      </c>
      <c r="D60" s="82">
        <f t="shared" si="10"/>
        <v>-150000</v>
      </c>
      <c r="E60" s="82">
        <f t="shared" si="10"/>
        <v>0</v>
      </c>
      <c r="F60" s="82">
        <f t="shared" si="10"/>
        <v>0</v>
      </c>
      <c r="G60" s="82">
        <f t="shared" si="10"/>
        <v>0</v>
      </c>
      <c r="H60" s="82">
        <f t="shared" si="10"/>
        <v>0</v>
      </c>
      <c r="I60" s="82">
        <f t="shared" si="10"/>
        <v>0</v>
      </c>
      <c r="J60" s="82">
        <f t="shared" si="10"/>
        <v>0</v>
      </c>
      <c r="K60" s="82">
        <f t="shared" si="10"/>
        <v>0</v>
      </c>
      <c r="L60" s="82">
        <f t="shared" si="10"/>
        <v>0</v>
      </c>
      <c r="M60" s="82">
        <f t="shared" si="10"/>
        <v>0</v>
      </c>
      <c r="N60" s="82">
        <f t="shared" si="10"/>
        <v>0</v>
      </c>
      <c r="O60" s="82">
        <f t="shared" si="10"/>
        <v>0</v>
      </c>
      <c r="P60" s="82">
        <f t="shared" si="10"/>
        <v>0</v>
      </c>
      <c r="Q60" s="82">
        <f t="shared" si="10"/>
        <v>0</v>
      </c>
      <c r="R60" s="82">
        <f t="shared" si="10"/>
        <v>0</v>
      </c>
      <c r="S60" s="82">
        <f t="shared" si="10"/>
        <v>0</v>
      </c>
      <c r="T60" s="82">
        <f t="shared" si="10"/>
        <v>0</v>
      </c>
      <c r="U60" s="82">
        <f t="shared" si="10"/>
        <v>0</v>
      </c>
      <c r="V60" s="83">
        <f t="shared" si="10"/>
        <v>0</v>
      </c>
      <c r="W60" s="103">
        <f t="shared" si="1"/>
        <v>5936666.666666667</v>
      </c>
      <c r="X60" s="101">
        <f t="shared" si="5"/>
        <v>5786666.666666667</v>
      </c>
      <c r="Z60" s="109">
        <f t="shared" si="8"/>
        <v>5</v>
      </c>
      <c r="AA60" s="83">
        <f t="shared" si="6"/>
        <v>5786666.666666667</v>
      </c>
    </row>
    <row r="61" spans="1:28" x14ac:dyDescent="0.25">
      <c r="A61" s="100">
        <v>6</v>
      </c>
      <c r="B61" s="101">
        <f t="shared" si="3"/>
        <v>-150000</v>
      </c>
      <c r="C61" s="102">
        <f t="shared" ref="C61:V61" si="11">IF((C$55-C7)&lt;0,(C$55-C7),0)</f>
        <v>0</v>
      </c>
      <c r="D61" s="82">
        <f t="shared" si="11"/>
        <v>-150000</v>
      </c>
      <c r="E61" s="82">
        <f t="shared" si="11"/>
        <v>0</v>
      </c>
      <c r="F61" s="82">
        <f t="shared" si="11"/>
        <v>0</v>
      </c>
      <c r="G61" s="82">
        <f t="shared" si="11"/>
        <v>0</v>
      </c>
      <c r="H61" s="82">
        <f t="shared" si="11"/>
        <v>0</v>
      </c>
      <c r="I61" s="82">
        <f t="shared" si="11"/>
        <v>0</v>
      </c>
      <c r="J61" s="82">
        <f t="shared" si="11"/>
        <v>0</v>
      </c>
      <c r="K61" s="82">
        <f t="shared" si="11"/>
        <v>0</v>
      </c>
      <c r="L61" s="82">
        <f t="shared" si="11"/>
        <v>0</v>
      </c>
      <c r="M61" s="82">
        <f t="shared" si="11"/>
        <v>0</v>
      </c>
      <c r="N61" s="82">
        <f t="shared" si="11"/>
        <v>0</v>
      </c>
      <c r="O61" s="82">
        <f t="shared" si="11"/>
        <v>0</v>
      </c>
      <c r="P61" s="82">
        <f t="shared" si="11"/>
        <v>0</v>
      </c>
      <c r="Q61" s="82">
        <f t="shared" si="11"/>
        <v>0</v>
      </c>
      <c r="R61" s="82">
        <f t="shared" si="11"/>
        <v>0</v>
      </c>
      <c r="S61" s="82">
        <f t="shared" si="11"/>
        <v>0</v>
      </c>
      <c r="T61" s="82">
        <f t="shared" si="11"/>
        <v>0</v>
      </c>
      <c r="U61" s="82">
        <f t="shared" si="11"/>
        <v>0</v>
      </c>
      <c r="V61" s="83">
        <f t="shared" si="11"/>
        <v>0</v>
      </c>
      <c r="W61" s="103">
        <f t="shared" si="1"/>
        <v>6271666.666666667</v>
      </c>
      <c r="X61" s="101">
        <f t="shared" si="5"/>
        <v>6121666.666666667</v>
      </c>
      <c r="Z61" s="109">
        <f t="shared" si="8"/>
        <v>6</v>
      </c>
      <c r="AA61" s="83">
        <f t="shared" si="6"/>
        <v>6121666.666666667</v>
      </c>
    </row>
    <row r="62" spans="1:28" x14ac:dyDescent="0.25">
      <c r="A62" s="100">
        <v>7</v>
      </c>
      <c r="B62" s="101">
        <f t="shared" si="3"/>
        <v>-1490000</v>
      </c>
      <c r="C62" s="102">
        <f t="shared" ref="C62:V62" si="12">IF((C$55-C8)&lt;0,(C$55-C8),0)</f>
        <v>0</v>
      </c>
      <c r="D62" s="82">
        <f t="shared" si="12"/>
        <v>-150000</v>
      </c>
      <c r="E62" s="82">
        <f t="shared" si="12"/>
        <v>0</v>
      </c>
      <c r="F62" s="82">
        <f t="shared" si="12"/>
        <v>-1035000</v>
      </c>
      <c r="G62" s="82">
        <f t="shared" si="12"/>
        <v>-305000</v>
      </c>
      <c r="H62" s="82">
        <f t="shared" si="12"/>
        <v>0</v>
      </c>
      <c r="I62" s="82">
        <f t="shared" si="12"/>
        <v>0</v>
      </c>
      <c r="J62" s="82">
        <f t="shared" si="12"/>
        <v>0</v>
      </c>
      <c r="K62" s="82">
        <f t="shared" si="12"/>
        <v>0</v>
      </c>
      <c r="L62" s="82">
        <f t="shared" si="12"/>
        <v>0</v>
      </c>
      <c r="M62" s="82">
        <f t="shared" si="12"/>
        <v>0</v>
      </c>
      <c r="N62" s="82">
        <f t="shared" si="12"/>
        <v>0</v>
      </c>
      <c r="O62" s="82">
        <f t="shared" si="12"/>
        <v>0</v>
      </c>
      <c r="P62" s="82">
        <f t="shared" si="12"/>
        <v>0</v>
      </c>
      <c r="Q62" s="82">
        <f t="shared" si="12"/>
        <v>0</v>
      </c>
      <c r="R62" s="82">
        <f t="shared" si="12"/>
        <v>0</v>
      </c>
      <c r="S62" s="82">
        <f t="shared" si="12"/>
        <v>0</v>
      </c>
      <c r="T62" s="82">
        <f t="shared" si="12"/>
        <v>0</v>
      </c>
      <c r="U62" s="82">
        <f t="shared" si="12"/>
        <v>0</v>
      </c>
      <c r="V62" s="83">
        <f t="shared" si="12"/>
        <v>0</v>
      </c>
      <c r="W62" s="103">
        <f t="shared" si="1"/>
        <v>8000000</v>
      </c>
      <c r="X62" s="101">
        <f t="shared" si="5"/>
        <v>6510000</v>
      </c>
      <c r="Z62" s="109">
        <f t="shared" si="8"/>
        <v>7</v>
      </c>
      <c r="AA62" s="83">
        <f t="shared" si="6"/>
        <v>6510000</v>
      </c>
    </row>
    <row r="63" spans="1:28" x14ac:dyDescent="0.25">
      <c r="A63" s="100">
        <v>8</v>
      </c>
      <c r="B63" s="101">
        <f t="shared" si="3"/>
        <v>-1540000</v>
      </c>
      <c r="C63" s="102">
        <f t="shared" ref="C63:V63" si="13">IF((C$55-C9)&lt;0,(C$55-C9),0)</f>
        <v>0</v>
      </c>
      <c r="D63" s="82">
        <f t="shared" si="13"/>
        <v>-150000</v>
      </c>
      <c r="E63" s="82">
        <f t="shared" si="13"/>
        <v>0</v>
      </c>
      <c r="F63" s="82">
        <f t="shared" si="13"/>
        <v>-1035000</v>
      </c>
      <c r="G63" s="82">
        <f t="shared" si="13"/>
        <v>-355000</v>
      </c>
      <c r="H63" s="82">
        <f t="shared" si="13"/>
        <v>0</v>
      </c>
      <c r="I63" s="82">
        <f t="shared" si="13"/>
        <v>0</v>
      </c>
      <c r="J63" s="82">
        <f t="shared" si="13"/>
        <v>0</v>
      </c>
      <c r="K63" s="82">
        <f t="shared" si="13"/>
        <v>0</v>
      </c>
      <c r="L63" s="82">
        <f t="shared" si="13"/>
        <v>0</v>
      </c>
      <c r="M63" s="82">
        <f t="shared" si="13"/>
        <v>0</v>
      </c>
      <c r="N63" s="82">
        <f t="shared" si="13"/>
        <v>0</v>
      </c>
      <c r="O63" s="82">
        <f t="shared" si="13"/>
        <v>0</v>
      </c>
      <c r="P63" s="82">
        <f t="shared" si="13"/>
        <v>0</v>
      </c>
      <c r="Q63" s="82">
        <f t="shared" si="13"/>
        <v>0</v>
      </c>
      <c r="R63" s="82">
        <f t="shared" si="13"/>
        <v>0</v>
      </c>
      <c r="S63" s="82">
        <f t="shared" si="13"/>
        <v>0</v>
      </c>
      <c r="T63" s="82">
        <f t="shared" si="13"/>
        <v>0</v>
      </c>
      <c r="U63" s="82">
        <f t="shared" si="13"/>
        <v>0</v>
      </c>
      <c r="V63" s="83">
        <f t="shared" si="13"/>
        <v>0</v>
      </c>
      <c r="W63" s="103">
        <f t="shared" si="1"/>
        <v>8000000</v>
      </c>
      <c r="X63" s="101">
        <f t="shared" si="5"/>
        <v>6460000</v>
      </c>
      <c r="Z63" s="109">
        <f t="shared" si="8"/>
        <v>8</v>
      </c>
      <c r="AA63" s="83">
        <f t="shared" si="6"/>
        <v>6460000</v>
      </c>
    </row>
    <row r="64" spans="1:28" x14ac:dyDescent="0.25">
      <c r="A64" s="100">
        <v>9</v>
      </c>
      <c r="B64" s="101">
        <f t="shared" si="3"/>
        <v>-3870000</v>
      </c>
      <c r="C64" s="102">
        <f t="shared" ref="C64:V64" si="14">IF((C$55-C10)&lt;0,(C$55-C10),0)</f>
        <v>0</v>
      </c>
      <c r="D64" s="82">
        <f t="shared" si="14"/>
        <v>-150000</v>
      </c>
      <c r="E64" s="82">
        <f t="shared" si="14"/>
        <v>0</v>
      </c>
      <c r="F64" s="82">
        <f t="shared" si="14"/>
        <v>-1035000</v>
      </c>
      <c r="G64" s="82">
        <f t="shared" si="14"/>
        <v>-1855000</v>
      </c>
      <c r="H64" s="82">
        <f t="shared" si="14"/>
        <v>-830000</v>
      </c>
      <c r="I64" s="82">
        <f t="shared" si="14"/>
        <v>0</v>
      </c>
      <c r="J64" s="82">
        <f t="shared" si="14"/>
        <v>0</v>
      </c>
      <c r="K64" s="82">
        <f t="shared" si="14"/>
        <v>0</v>
      </c>
      <c r="L64" s="82">
        <f t="shared" si="14"/>
        <v>0</v>
      </c>
      <c r="M64" s="82">
        <f t="shared" si="14"/>
        <v>0</v>
      </c>
      <c r="N64" s="82">
        <f t="shared" si="14"/>
        <v>0</v>
      </c>
      <c r="O64" s="82">
        <f t="shared" si="14"/>
        <v>0</v>
      </c>
      <c r="P64" s="82">
        <f t="shared" si="14"/>
        <v>0</v>
      </c>
      <c r="Q64" s="82">
        <f t="shared" si="14"/>
        <v>0</v>
      </c>
      <c r="R64" s="82">
        <f t="shared" si="14"/>
        <v>0</v>
      </c>
      <c r="S64" s="82">
        <f t="shared" si="14"/>
        <v>0</v>
      </c>
      <c r="T64" s="82">
        <f t="shared" si="14"/>
        <v>0</v>
      </c>
      <c r="U64" s="82">
        <f t="shared" si="14"/>
        <v>0</v>
      </c>
      <c r="V64" s="83">
        <f t="shared" si="14"/>
        <v>0</v>
      </c>
      <c r="W64" s="103">
        <f t="shared" si="1"/>
        <v>8000000</v>
      </c>
      <c r="X64" s="101">
        <f t="shared" si="5"/>
        <v>4130000</v>
      </c>
      <c r="Z64" s="109">
        <f t="shared" si="8"/>
        <v>9</v>
      </c>
      <c r="AA64" s="83">
        <f t="shared" si="6"/>
        <v>4130000</v>
      </c>
    </row>
    <row r="65" spans="1:27" x14ac:dyDescent="0.25">
      <c r="A65" s="100">
        <v>10</v>
      </c>
      <c r="B65" s="101">
        <f t="shared" si="3"/>
        <v>-3870000</v>
      </c>
      <c r="C65" s="102">
        <f t="shared" ref="C65:V65" si="15">IF((C$55-C11)&lt;0,(C$55-C11),0)</f>
        <v>0</v>
      </c>
      <c r="D65" s="82">
        <f t="shared" si="15"/>
        <v>-150000</v>
      </c>
      <c r="E65" s="82">
        <f t="shared" si="15"/>
        <v>0</v>
      </c>
      <c r="F65" s="82">
        <f t="shared" si="15"/>
        <v>-1035000</v>
      </c>
      <c r="G65" s="82">
        <f t="shared" si="15"/>
        <v>-1855000</v>
      </c>
      <c r="H65" s="82">
        <f t="shared" si="15"/>
        <v>-830000</v>
      </c>
      <c r="I65" s="82">
        <f t="shared" si="15"/>
        <v>0</v>
      </c>
      <c r="J65" s="82">
        <f t="shared" si="15"/>
        <v>0</v>
      </c>
      <c r="K65" s="82">
        <f t="shared" si="15"/>
        <v>0</v>
      </c>
      <c r="L65" s="82">
        <f t="shared" si="15"/>
        <v>0</v>
      </c>
      <c r="M65" s="82">
        <f t="shared" si="15"/>
        <v>0</v>
      </c>
      <c r="N65" s="82">
        <f t="shared" si="15"/>
        <v>0</v>
      </c>
      <c r="O65" s="82">
        <f t="shared" si="15"/>
        <v>0</v>
      </c>
      <c r="P65" s="82">
        <f t="shared" si="15"/>
        <v>0</v>
      </c>
      <c r="Q65" s="82">
        <f t="shared" si="15"/>
        <v>0</v>
      </c>
      <c r="R65" s="82">
        <f t="shared" si="15"/>
        <v>0</v>
      </c>
      <c r="S65" s="82">
        <f t="shared" si="15"/>
        <v>0</v>
      </c>
      <c r="T65" s="82">
        <f t="shared" si="15"/>
        <v>0</v>
      </c>
      <c r="U65" s="82">
        <f t="shared" si="15"/>
        <v>0</v>
      </c>
      <c r="V65" s="83">
        <f t="shared" si="15"/>
        <v>0</v>
      </c>
      <c r="W65" s="103">
        <f t="shared" si="1"/>
        <v>8000000</v>
      </c>
      <c r="X65" s="101">
        <f t="shared" si="5"/>
        <v>4130000</v>
      </c>
      <c r="Z65" s="109">
        <f t="shared" si="8"/>
        <v>0</v>
      </c>
      <c r="AA65" s="83">
        <f t="shared" si="6"/>
        <v>0</v>
      </c>
    </row>
    <row r="66" spans="1:27" x14ac:dyDescent="0.25">
      <c r="A66" s="100">
        <v>11</v>
      </c>
      <c r="B66" s="101">
        <f t="shared" si="3"/>
        <v>-3870000</v>
      </c>
      <c r="C66" s="102">
        <f t="shared" ref="C66:V66" si="16">IF((C$55-C12)&lt;0,(C$55-C12),0)</f>
        <v>0</v>
      </c>
      <c r="D66" s="82">
        <f t="shared" si="16"/>
        <v>-150000</v>
      </c>
      <c r="E66" s="82">
        <f t="shared" si="16"/>
        <v>0</v>
      </c>
      <c r="F66" s="82">
        <f t="shared" si="16"/>
        <v>-1035000</v>
      </c>
      <c r="G66" s="82">
        <f t="shared" si="16"/>
        <v>-1855000</v>
      </c>
      <c r="H66" s="82">
        <f t="shared" si="16"/>
        <v>-830000</v>
      </c>
      <c r="I66" s="82">
        <f t="shared" si="16"/>
        <v>0</v>
      </c>
      <c r="J66" s="82">
        <f t="shared" si="16"/>
        <v>0</v>
      </c>
      <c r="K66" s="82">
        <f t="shared" si="16"/>
        <v>0</v>
      </c>
      <c r="L66" s="82">
        <f t="shared" si="16"/>
        <v>0</v>
      </c>
      <c r="M66" s="82">
        <f t="shared" si="16"/>
        <v>0</v>
      </c>
      <c r="N66" s="82">
        <f t="shared" si="16"/>
        <v>0</v>
      </c>
      <c r="O66" s="82">
        <f t="shared" si="16"/>
        <v>0</v>
      </c>
      <c r="P66" s="82">
        <f t="shared" si="16"/>
        <v>0</v>
      </c>
      <c r="Q66" s="82">
        <f t="shared" si="16"/>
        <v>0</v>
      </c>
      <c r="R66" s="82">
        <f t="shared" si="16"/>
        <v>0</v>
      </c>
      <c r="S66" s="82">
        <f t="shared" si="16"/>
        <v>0</v>
      </c>
      <c r="T66" s="82">
        <f t="shared" si="16"/>
        <v>0</v>
      </c>
      <c r="U66" s="82">
        <f t="shared" si="16"/>
        <v>0</v>
      </c>
      <c r="V66" s="83">
        <f t="shared" si="16"/>
        <v>0</v>
      </c>
      <c r="W66" s="103">
        <f t="shared" si="1"/>
        <v>8000000</v>
      </c>
      <c r="X66" s="101">
        <f t="shared" si="5"/>
        <v>4130000</v>
      </c>
      <c r="Z66" s="109">
        <f t="shared" si="8"/>
        <v>0</v>
      </c>
      <c r="AA66" s="83">
        <f t="shared" si="6"/>
        <v>0</v>
      </c>
    </row>
    <row r="67" spans="1:27" x14ac:dyDescent="0.25">
      <c r="A67" s="100">
        <v>12</v>
      </c>
      <c r="B67" s="101">
        <f t="shared" si="3"/>
        <v>-3870000</v>
      </c>
      <c r="C67" s="102">
        <f t="shared" ref="C67:V67" si="17">IF((C$55-C13)&lt;0,(C$55-C13),0)</f>
        <v>0</v>
      </c>
      <c r="D67" s="82">
        <f t="shared" si="17"/>
        <v>-150000</v>
      </c>
      <c r="E67" s="82">
        <f t="shared" si="17"/>
        <v>0</v>
      </c>
      <c r="F67" s="82">
        <f t="shared" si="17"/>
        <v>-1035000</v>
      </c>
      <c r="G67" s="82">
        <f t="shared" si="17"/>
        <v>-1855000</v>
      </c>
      <c r="H67" s="82">
        <f t="shared" si="17"/>
        <v>-830000</v>
      </c>
      <c r="I67" s="82">
        <f t="shared" si="17"/>
        <v>0</v>
      </c>
      <c r="J67" s="82">
        <f t="shared" si="17"/>
        <v>0</v>
      </c>
      <c r="K67" s="82">
        <f t="shared" si="17"/>
        <v>0</v>
      </c>
      <c r="L67" s="82">
        <f t="shared" si="17"/>
        <v>0</v>
      </c>
      <c r="M67" s="82">
        <f t="shared" si="17"/>
        <v>0</v>
      </c>
      <c r="N67" s="82">
        <f t="shared" si="17"/>
        <v>0</v>
      </c>
      <c r="O67" s="82">
        <f t="shared" si="17"/>
        <v>0</v>
      </c>
      <c r="P67" s="82">
        <f t="shared" si="17"/>
        <v>0</v>
      </c>
      <c r="Q67" s="82">
        <f t="shared" si="17"/>
        <v>0</v>
      </c>
      <c r="R67" s="82">
        <f t="shared" si="17"/>
        <v>0</v>
      </c>
      <c r="S67" s="82">
        <f t="shared" si="17"/>
        <v>0</v>
      </c>
      <c r="T67" s="82">
        <f t="shared" si="17"/>
        <v>0</v>
      </c>
      <c r="U67" s="82">
        <f t="shared" si="17"/>
        <v>0</v>
      </c>
      <c r="V67" s="83">
        <f t="shared" si="17"/>
        <v>0</v>
      </c>
      <c r="W67" s="103">
        <f t="shared" si="1"/>
        <v>8000000</v>
      </c>
      <c r="X67" s="101">
        <f t="shared" si="5"/>
        <v>4130000</v>
      </c>
      <c r="Z67" s="109">
        <f t="shared" si="8"/>
        <v>0</v>
      </c>
      <c r="AA67" s="83">
        <f t="shared" si="6"/>
        <v>0</v>
      </c>
    </row>
    <row r="68" spans="1:27" x14ac:dyDescent="0.25">
      <c r="A68" s="100">
        <v>13</v>
      </c>
      <c r="B68" s="101">
        <f t="shared" si="3"/>
        <v>-3870000</v>
      </c>
      <c r="C68" s="102">
        <f t="shared" ref="C68:V68" si="18">IF((C$55-C14)&lt;0,(C$55-C14),0)</f>
        <v>0</v>
      </c>
      <c r="D68" s="82">
        <f t="shared" si="18"/>
        <v>-150000</v>
      </c>
      <c r="E68" s="82">
        <f t="shared" si="18"/>
        <v>0</v>
      </c>
      <c r="F68" s="82">
        <f t="shared" si="18"/>
        <v>-1035000</v>
      </c>
      <c r="G68" s="82">
        <f t="shared" si="18"/>
        <v>-1855000</v>
      </c>
      <c r="H68" s="82">
        <f t="shared" si="18"/>
        <v>-830000</v>
      </c>
      <c r="I68" s="82">
        <f t="shared" si="18"/>
        <v>0</v>
      </c>
      <c r="J68" s="82">
        <f t="shared" si="18"/>
        <v>0</v>
      </c>
      <c r="K68" s="82">
        <f t="shared" si="18"/>
        <v>0</v>
      </c>
      <c r="L68" s="82">
        <f t="shared" si="18"/>
        <v>0</v>
      </c>
      <c r="M68" s="82">
        <f t="shared" si="18"/>
        <v>0</v>
      </c>
      <c r="N68" s="82">
        <f t="shared" si="18"/>
        <v>0</v>
      </c>
      <c r="O68" s="82">
        <f t="shared" si="18"/>
        <v>0</v>
      </c>
      <c r="P68" s="82">
        <f t="shared" si="18"/>
        <v>0</v>
      </c>
      <c r="Q68" s="82">
        <f t="shared" si="18"/>
        <v>0</v>
      </c>
      <c r="R68" s="82">
        <f t="shared" si="18"/>
        <v>0</v>
      </c>
      <c r="S68" s="82">
        <f t="shared" si="18"/>
        <v>0</v>
      </c>
      <c r="T68" s="82">
        <f t="shared" si="18"/>
        <v>0</v>
      </c>
      <c r="U68" s="82">
        <f t="shared" si="18"/>
        <v>0</v>
      </c>
      <c r="V68" s="83">
        <f t="shared" si="18"/>
        <v>0</v>
      </c>
      <c r="W68" s="103">
        <f t="shared" si="1"/>
        <v>8000000</v>
      </c>
      <c r="X68" s="101">
        <f t="shared" si="5"/>
        <v>4130000</v>
      </c>
      <c r="Z68" s="109">
        <f t="shared" si="8"/>
        <v>0</v>
      </c>
      <c r="AA68" s="83">
        <f t="shared" si="6"/>
        <v>0</v>
      </c>
    </row>
    <row r="69" spans="1:27" x14ac:dyDescent="0.25">
      <c r="A69" s="100">
        <v>14</v>
      </c>
      <c r="B69" s="101">
        <f t="shared" si="3"/>
        <v>-3870000</v>
      </c>
      <c r="C69" s="102">
        <f t="shared" ref="C69:V69" si="19">IF((C$55-C15)&lt;0,(C$55-C15),0)</f>
        <v>0</v>
      </c>
      <c r="D69" s="82">
        <f t="shared" si="19"/>
        <v>-150000</v>
      </c>
      <c r="E69" s="82">
        <f t="shared" si="19"/>
        <v>0</v>
      </c>
      <c r="F69" s="82">
        <f t="shared" si="19"/>
        <v>-1035000</v>
      </c>
      <c r="G69" s="82">
        <f t="shared" si="19"/>
        <v>-1855000</v>
      </c>
      <c r="H69" s="82">
        <f t="shared" si="19"/>
        <v>-830000</v>
      </c>
      <c r="I69" s="82">
        <f t="shared" si="19"/>
        <v>0</v>
      </c>
      <c r="J69" s="82">
        <f t="shared" si="19"/>
        <v>0</v>
      </c>
      <c r="K69" s="82">
        <f t="shared" si="19"/>
        <v>0</v>
      </c>
      <c r="L69" s="82">
        <f t="shared" si="19"/>
        <v>0</v>
      </c>
      <c r="M69" s="82">
        <f t="shared" si="19"/>
        <v>0</v>
      </c>
      <c r="N69" s="82">
        <f t="shared" si="19"/>
        <v>0</v>
      </c>
      <c r="O69" s="82">
        <f t="shared" si="19"/>
        <v>0</v>
      </c>
      <c r="P69" s="82">
        <f t="shared" si="19"/>
        <v>0</v>
      </c>
      <c r="Q69" s="82">
        <f t="shared" si="19"/>
        <v>0</v>
      </c>
      <c r="R69" s="82">
        <f t="shared" si="19"/>
        <v>0</v>
      </c>
      <c r="S69" s="82">
        <f t="shared" si="19"/>
        <v>0</v>
      </c>
      <c r="T69" s="82">
        <f t="shared" si="19"/>
        <v>0</v>
      </c>
      <c r="U69" s="82">
        <f t="shared" si="19"/>
        <v>0</v>
      </c>
      <c r="V69" s="83">
        <f t="shared" si="19"/>
        <v>0</v>
      </c>
      <c r="W69" s="103">
        <f t="shared" si="1"/>
        <v>8000000</v>
      </c>
      <c r="X69" s="101">
        <f t="shared" si="5"/>
        <v>4130000</v>
      </c>
      <c r="Z69" s="109">
        <f t="shared" si="8"/>
        <v>0</v>
      </c>
      <c r="AA69" s="83">
        <f t="shared" si="6"/>
        <v>0</v>
      </c>
    </row>
    <row r="70" spans="1:27" x14ac:dyDescent="0.25">
      <c r="A70" s="100">
        <v>15</v>
      </c>
      <c r="B70" s="101">
        <f t="shared" si="3"/>
        <v>-3870000</v>
      </c>
      <c r="C70" s="102">
        <f t="shared" ref="C70:V70" si="20">IF((C$55-C16)&lt;0,(C$55-C16),0)</f>
        <v>0</v>
      </c>
      <c r="D70" s="82">
        <f t="shared" si="20"/>
        <v>-150000</v>
      </c>
      <c r="E70" s="82">
        <f t="shared" si="20"/>
        <v>0</v>
      </c>
      <c r="F70" s="82">
        <f t="shared" si="20"/>
        <v>-1035000</v>
      </c>
      <c r="G70" s="82">
        <f t="shared" si="20"/>
        <v>-1855000</v>
      </c>
      <c r="H70" s="82">
        <f t="shared" si="20"/>
        <v>-830000</v>
      </c>
      <c r="I70" s="82">
        <f t="shared" si="20"/>
        <v>0</v>
      </c>
      <c r="J70" s="82">
        <f t="shared" si="20"/>
        <v>0</v>
      </c>
      <c r="K70" s="82">
        <f t="shared" si="20"/>
        <v>0</v>
      </c>
      <c r="L70" s="82">
        <f t="shared" si="20"/>
        <v>0</v>
      </c>
      <c r="M70" s="82">
        <f t="shared" si="20"/>
        <v>0</v>
      </c>
      <c r="N70" s="82">
        <f t="shared" si="20"/>
        <v>0</v>
      </c>
      <c r="O70" s="82">
        <f t="shared" si="20"/>
        <v>0</v>
      </c>
      <c r="P70" s="82">
        <f t="shared" si="20"/>
        <v>0</v>
      </c>
      <c r="Q70" s="82">
        <f t="shared" si="20"/>
        <v>0</v>
      </c>
      <c r="R70" s="82">
        <f t="shared" si="20"/>
        <v>0</v>
      </c>
      <c r="S70" s="82">
        <f t="shared" si="20"/>
        <v>0</v>
      </c>
      <c r="T70" s="82">
        <f t="shared" si="20"/>
        <v>0</v>
      </c>
      <c r="U70" s="82">
        <f t="shared" si="20"/>
        <v>0</v>
      </c>
      <c r="V70" s="83">
        <f t="shared" si="20"/>
        <v>0</v>
      </c>
      <c r="W70" s="103">
        <f t="shared" si="1"/>
        <v>8000000</v>
      </c>
      <c r="X70" s="101">
        <f t="shared" si="5"/>
        <v>4130000</v>
      </c>
      <c r="Z70" s="109">
        <f t="shared" si="8"/>
        <v>0</v>
      </c>
      <c r="AA70" s="83">
        <f t="shared" si="6"/>
        <v>0</v>
      </c>
    </row>
    <row r="71" spans="1:27" x14ac:dyDescent="0.25">
      <c r="A71" s="100">
        <v>16</v>
      </c>
      <c r="B71" s="101">
        <f t="shared" si="3"/>
        <v>-3870000</v>
      </c>
      <c r="C71" s="102">
        <f t="shared" ref="C71:V71" si="21">IF((C$55-C17)&lt;0,(C$55-C17),0)</f>
        <v>0</v>
      </c>
      <c r="D71" s="82">
        <f t="shared" si="21"/>
        <v>-150000</v>
      </c>
      <c r="E71" s="82">
        <f t="shared" si="21"/>
        <v>0</v>
      </c>
      <c r="F71" s="82">
        <f t="shared" si="21"/>
        <v>-1035000</v>
      </c>
      <c r="G71" s="82">
        <f t="shared" si="21"/>
        <v>-1855000</v>
      </c>
      <c r="H71" s="82">
        <f t="shared" si="21"/>
        <v>-830000</v>
      </c>
      <c r="I71" s="82">
        <f t="shared" si="21"/>
        <v>0</v>
      </c>
      <c r="J71" s="82">
        <f t="shared" si="21"/>
        <v>0</v>
      </c>
      <c r="K71" s="82">
        <f t="shared" si="21"/>
        <v>0</v>
      </c>
      <c r="L71" s="82">
        <f t="shared" si="21"/>
        <v>0</v>
      </c>
      <c r="M71" s="82">
        <f t="shared" si="21"/>
        <v>0</v>
      </c>
      <c r="N71" s="82">
        <f t="shared" si="21"/>
        <v>0</v>
      </c>
      <c r="O71" s="82">
        <f t="shared" si="21"/>
        <v>0</v>
      </c>
      <c r="P71" s="82">
        <f t="shared" si="21"/>
        <v>0</v>
      </c>
      <c r="Q71" s="82">
        <f t="shared" si="21"/>
        <v>0</v>
      </c>
      <c r="R71" s="82">
        <f t="shared" si="21"/>
        <v>0</v>
      </c>
      <c r="S71" s="82">
        <f t="shared" si="21"/>
        <v>0</v>
      </c>
      <c r="T71" s="82">
        <f t="shared" si="21"/>
        <v>0</v>
      </c>
      <c r="U71" s="82">
        <f t="shared" si="21"/>
        <v>0</v>
      </c>
      <c r="V71" s="83">
        <f t="shared" si="21"/>
        <v>0</v>
      </c>
      <c r="W71" s="103">
        <f t="shared" si="1"/>
        <v>8000000</v>
      </c>
      <c r="X71" s="101">
        <f t="shared" si="5"/>
        <v>4130000</v>
      </c>
      <c r="Z71" s="109">
        <f t="shared" si="8"/>
        <v>0</v>
      </c>
      <c r="AA71" s="83">
        <f t="shared" si="6"/>
        <v>0</v>
      </c>
    </row>
    <row r="72" spans="1:27" x14ac:dyDescent="0.25">
      <c r="A72" s="100">
        <v>17</v>
      </c>
      <c r="B72" s="101">
        <f t="shared" si="3"/>
        <v>-3870000</v>
      </c>
      <c r="C72" s="102">
        <f t="shared" ref="C72:V72" si="22">IF((C$55-C18)&lt;0,(C$55-C18),0)</f>
        <v>0</v>
      </c>
      <c r="D72" s="82">
        <f t="shared" si="22"/>
        <v>-150000</v>
      </c>
      <c r="E72" s="82">
        <f t="shared" si="22"/>
        <v>0</v>
      </c>
      <c r="F72" s="82">
        <f t="shared" si="22"/>
        <v>-1035000</v>
      </c>
      <c r="G72" s="82">
        <f t="shared" si="22"/>
        <v>-1855000</v>
      </c>
      <c r="H72" s="82">
        <f t="shared" si="22"/>
        <v>-830000</v>
      </c>
      <c r="I72" s="82">
        <f t="shared" si="22"/>
        <v>0</v>
      </c>
      <c r="J72" s="82">
        <f t="shared" si="22"/>
        <v>0</v>
      </c>
      <c r="K72" s="82">
        <f t="shared" si="22"/>
        <v>0</v>
      </c>
      <c r="L72" s="82">
        <f t="shared" si="22"/>
        <v>0</v>
      </c>
      <c r="M72" s="82">
        <f t="shared" si="22"/>
        <v>0</v>
      </c>
      <c r="N72" s="82">
        <f t="shared" si="22"/>
        <v>0</v>
      </c>
      <c r="O72" s="82">
        <f t="shared" si="22"/>
        <v>0</v>
      </c>
      <c r="P72" s="82">
        <f t="shared" si="22"/>
        <v>0</v>
      </c>
      <c r="Q72" s="82">
        <f t="shared" si="22"/>
        <v>0</v>
      </c>
      <c r="R72" s="82">
        <f t="shared" si="22"/>
        <v>0</v>
      </c>
      <c r="S72" s="82">
        <f t="shared" si="22"/>
        <v>0</v>
      </c>
      <c r="T72" s="82">
        <f t="shared" si="22"/>
        <v>0</v>
      </c>
      <c r="U72" s="82">
        <f t="shared" si="22"/>
        <v>0</v>
      </c>
      <c r="V72" s="83">
        <f t="shared" si="22"/>
        <v>0</v>
      </c>
      <c r="W72" s="103">
        <f t="shared" si="1"/>
        <v>8000000</v>
      </c>
      <c r="X72" s="101">
        <f t="shared" si="5"/>
        <v>4130000</v>
      </c>
      <c r="Z72" s="109">
        <f t="shared" si="8"/>
        <v>0</v>
      </c>
      <c r="AA72" s="83">
        <f t="shared" si="6"/>
        <v>0</v>
      </c>
    </row>
    <row r="73" spans="1:27" x14ac:dyDescent="0.25">
      <c r="A73" s="100">
        <v>18</v>
      </c>
      <c r="B73" s="101">
        <f t="shared" si="3"/>
        <v>-3870000</v>
      </c>
      <c r="C73" s="102">
        <f t="shared" ref="C73:V73" si="23">IF((C$55-C19)&lt;0,(C$55-C19),0)</f>
        <v>0</v>
      </c>
      <c r="D73" s="82">
        <f t="shared" si="23"/>
        <v>-150000</v>
      </c>
      <c r="E73" s="82">
        <f t="shared" si="23"/>
        <v>0</v>
      </c>
      <c r="F73" s="82">
        <f t="shared" si="23"/>
        <v>-1035000</v>
      </c>
      <c r="G73" s="82">
        <f t="shared" si="23"/>
        <v>-1855000</v>
      </c>
      <c r="H73" s="82">
        <f t="shared" si="23"/>
        <v>-830000</v>
      </c>
      <c r="I73" s="82">
        <f t="shared" si="23"/>
        <v>0</v>
      </c>
      <c r="J73" s="82">
        <f t="shared" si="23"/>
        <v>0</v>
      </c>
      <c r="K73" s="82">
        <f t="shared" si="23"/>
        <v>0</v>
      </c>
      <c r="L73" s="82">
        <f t="shared" si="23"/>
        <v>0</v>
      </c>
      <c r="M73" s="82">
        <f t="shared" si="23"/>
        <v>0</v>
      </c>
      <c r="N73" s="82">
        <f t="shared" si="23"/>
        <v>0</v>
      </c>
      <c r="O73" s="82">
        <f t="shared" si="23"/>
        <v>0</v>
      </c>
      <c r="P73" s="82">
        <f t="shared" si="23"/>
        <v>0</v>
      </c>
      <c r="Q73" s="82">
        <f t="shared" si="23"/>
        <v>0</v>
      </c>
      <c r="R73" s="82">
        <f t="shared" si="23"/>
        <v>0</v>
      </c>
      <c r="S73" s="82">
        <f t="shared" si="23"/>
        <v>0</v>
      </c>
      <c r="T73" s="82">
        <f t="shared" si="23"/>
        <v>0</v>
      </c>
      <c r="U73" s="82">
        <f t="shared" si="23"/>
        <v>0</v>
      </c>
      <c r="V73" s="83">
        <f t="shared" si="23"/>
        <v>0</v>
      </c>
      <c r="W73" s="103">
        <f t="shared" si="1"/>
        <v>8000000</v>
      </c>
      <c r="X73" s="101">
        <f t="shared" si="5"/>
        <v>4130000</v>
      </c>
      <c r="Z73" s="109">
        <f t="shared" si="8"/>
        <v>0</v>
      </c>
      <c r="AA73" s="83">
        <f t="shared" si="6"/>
        <v>0</v>
      </c>
    </row>
    <row r="74" spans="1:27" x14ac:dyDescent="0.25">
      <c r="A74" s="100">
        <v>19</v>
      </c>
      <c r="B74" s="101">
        <f t="shared" si="3"/>
        <v>-3870000</v>
      </c>
      <c r="C74" s="102">
        <f t="shared" ref="C74:V74" si="24">IF((C$55-C20)&lt;0,(C$55-C20),0)</f>
        <v>0</v>
      </c>
      <c r="D74" s="82">
        <f t="shared" si="24"/>
        <v>-150000</v>
      </c>
      <c r="E74" s="82">
        <f t="shared" si="24"/>
        <v>0</v>
      </c>
      <c r="F74" s="82">
        <f t="shared" si="24"/>
        <v>-1035000</v>
      </c>
      <c r="G74" s="82">
        <f t="shared" si="24"/>
        <v>-1855000</v>
      </c>
      <c r="H74" s="82">
        <f t="shared" si="24"/>
        <v>-830000</v>
      </c>
      <c r="I74" s="82">
        <f t="shared" si="24"/>
        <v>0</v>
      </c>
      <c r="J74" s="82">
        <f t="shared" si="24"/>
        <v>0</v>
      </c>
      <c r="K74" s="82">
        <f t="shared" si="24"/>
        <v>0</v>
      </c>
      <c r="L74" s="82">
        <f t="shared" si="24"/>
        <v>0</v>
      </c>
      <c r="M74" s="82">
        <f t="shared" si="24"/>
        <v>0</v>
      </c>
      <c r="N74" s="82">
        <f t="shared" si="24"/>
        <v>0</v>
      </c>
      <c r="O74" s="82">
        <f t="shared" si="24"/>
        <v>0</v>
      </c>
      <c r="P74" s="82">
        <f t="shared" si="24"/>
        <v>0</v>
      </c>
      <c r="Q74" s="82">
        <f t="shared" si="24"/>
        <v>0</v>
      </c>
      <c r="R74" s="82">
        <f t="shared" si="24"/>
        <v>0</v>
      </c>
      <c r="S74" s="82">
        <f t="shared" si="24"/>
        <v>0</v>
      </c>
      <c r="T74" s="82">
        <f t="shared" si="24"/>
        <v>0</v>
      </c>
      <c r="U74" s="82">
        <f t="shared" si="24"/>
        <v>0</v>
      </c>
      <c r="V74" s="83">
        <f t="shared" si="24"/>
        <v>0</v>
      </c>
      <c r="W74" s="103">
        <f t="shared" si="1"/>
        <v>8000000</v>
      </c>
      <c r="X74" s="101">
        <f t="shared" si="5"/>
        <v>4130000</v>
      </c>
      <c r="Z74" s="109">
        <f t="shared" si="8"/>
        <v>0</v>
      </c>
      <c r="AA74" s="83">
        <f t="shared" si="6"/>
        <v>0</v>
      </c>
    </row>
    <row r="75" spans="1:27" x14ac:dyDescent="0.25">
      <c r="A75" s="100">
        <v>20</v>
      </c>
      <c r="B75" s="101">
        <f t="shared" si="3"/>
        <v>-3870000</v>
      </c>
      <c r="C75" s="102">
        <f t="shared" ref="C75:V75" si="25">IF((C$55-C21)&lt;0,(C$55-C21),0)</f>
        <v>0</v>
      </c>
      <c r="D75" s="82">
        <f t="shared" si="25"/>
        <v>-150000</v>
      </c>
      <c r="E75" s="82">
        <f t="shared" si="25"/>
        <v>0</v>
      </c>
      <c r="F75" s="82">
        <f t="shared" si="25"/>
        <v>-1035000</v>
      </c>
      <c r="G75" s="82">
        <f t="shared" si="25"/>
        <v>-1855000</v>
      </c>
      <c r="H75" s="82">
        <f t="shared" si="25"/>
        <v>-830000</v>
      </c>
      <c r="I75" s="82">
        <f t="shared" si="25"/>
        <v>0</v>
      </c>
      <c r="J75" s="82">
        <f t="shared" si="25"/>
        <v>0</v>
      </c>
      <c r="K75" s="82">
        <f t="shared" si="25"/>
        <v>0</v>
      </c>
      <c r="L75" s="82">
        <f t="shared" si="25"/>
        <v>0</v>
      </c>
      <c r="M75" s="82">
        <f t="shared" si="25"/>
        <v>0</v>
      </c>
      <c r="N75" s="82">
        <f t="shared" si="25"/>
        <v>0</v>
      </c>
      <c r="O75" s="82">
        <f t="shared" si="25"/>
        <v>0</v>
      </c>
      <c r="P75" s="82">
        <f t="shared" si="25"/>
        <v>0</v>
      </c>
      <c r="Q75" s="82">
        <f t="shared" si="25"/>
        <v>0</v>
      </c>
      <c r="R75" s="82">
        <f t="shared" si="25"/>
        <v>0</v>
      </c>
      <c r="S75" s="82">
        <f t="shared" si="25"/>
        <v>0</v>
      </c>
      <c r="T75" s="82">
        <f t="shared" si="25"/>
        <v>0</v>
      </c>
      <c r="U75" s="82">
        <f t="shared" si="25"/>
        <v>0</v>
      </c>
      <c r="V75" s="83">
        <f t="shared" si="25"/>
        <v>0</v>
      </c>
      <c r="W75" s="103">
        <f t="shared" si="1"/>
        <v>8000000</v>
      </c>
      <c r="X75" s="101">
        <f t="shared" si="5"/>
        <v>4130000</v>
      </c>
      <c r="Z75" s="109">
        <f t="shared" si="8"/>
        <v>0</v>
      </c>
      <c r="AA75" s="83">
        <f t="shared" si="6"/>
        <v>0</v>
      </c>
    </row>
    <row r="76" spans="1:27" x14ac:dyDescent="0.25">
      <c r="A76" s="100">
        <v>21</v>
      </c>
      <c r="B76" s="101">
        <f t="shared" si="3"/>
        <v>-3870000</v>
      </c>
      <c r="C76" s="102">
        <f t="shared" ref="C76:V76" si="26">IF((C$55-C22)&lt;0,(C$55-C22),0)</f>
        <v>0</v>
      </c>
      <c r="D76" s="82">
        <f t="shared" si="26"/>
        <v>-150000</v>
      </c>
      <c r="E76" s="82">
        <f t="shared" si="26"/>
        <v>0</v>
      </c>
      <c r="F76" s="82">
        <f t="shared" si="26"/>
        <v>-1035000</v>
      </c>
      <c r="G76" s="82">
        <f t="shared" si="26"/>
        <v>-1855000</v>
      </c>
      <c r="H76" s="82">
        <f t="shared" si="26"/>
        <v>-830000</v>
      </c>
      <c r="I76" s="82">
        <f t="shared" si="26"/>
        <v>0</v>
      </c>
      <c r="J76" s="82">
        <f t="shared" si="26"/>
        <v>0</v>
      </c>
      <c r="K76" s="82">
        <f t="shared" si="26"/>
        <v>0</v>
      </c>
      <c r="L76" s="82">
        <f t="shared" si="26"/>
        <v>0</v>
      </c>
      <c r="M76" s="82">
        <f t="shared" si="26"/>
        <v>0</v>
      </c>
      <c r="N76" s="82">
        <f t="shared" si="26"/>
        <v>0</v>
      </c>
      <c r="O76" s="82">
        <f t="shared" si="26"/>
        <v>0</v>
      </c>
      <c r="P76" s="82">
        <f t="shared" si="26"/>
        <v>0</v>
      </c>
      <c r="Q76" s="82">
        <f t="shared" si="26"/>
        <v>0</v>
      </c>
      <c r="R76" s="82">
        <f t="shared" si="26"/>
        <v>0</v>
      </c>
      <c r="S76" s="82">
        <f t="shared" si="26"/>
        <v>0</v>
      </c>
      <c r="T76" s="82">
        <f t="shared" si="26"/>
        <v>0</v>
      </c>
      <c r="U76" s="82">
        <f t="shared" si="26"/>
        <v>0</v>
      </c>
      <c r="V76" s="83">
        <f t="shared" si="26"/>
        <v>0</v>
      </c>
      <c r="W76" s="103">
        <f t="shared" si="1"/>
        <v>8000000</v>
      </c>
      <c r="X76" s="101">
        <f t="shared" si="5"/>
        <v>4130000</v>
      </c>
      <c r="Z76" s="109">
        <f t="shared" si="8"/>
        <v>0</v>
      </c>
      <c r="AA76" s="83">
        <f t="shared" si="6"/>
        <v>0</v>
      </c>
    </row>
    <row r="77" spans="1:27" x14ac:dyDescent="0.25">
      <c r="A77" s="100">
        <v>22</v>
      </c>
      <c r="B77" s="101">
        <f t="shared" si="3"/>
        <v>-3870000</v>
      </c>
      <c r="C77" s="102">
        <f t="shared" ref="C77:V77" si="27">IF((C$55-C23)&lt;0,(C$55-C23),0)</f>
        <v>0</v>
      </c>
      <c r="D77" s="82">
        <f t="shared" si="27"/>
        <v>-150000</v>
      </c>
      <c r="E77" s="82">
        <f t="shared" si="27"/>
        <v>0</v>
      </c>
      <c r="F77" s="82">
        <f t="shared" si="27"/>
        <v>-1035000</v>
      </c>
      <c r="G77" s="82">
        <f t="shared" si="27"/>
        <v>-1855000</v>
      </c>
      <c r="H77" s="82">
        <f t="shared" si="27"/>
        <v>-830000</v>
      </c>
      <c r="I77" s="82">
        <f t="shared" si="27"/>
        <v>0</v>
      </c>
      <c r="J77" s="82">
        <f t="shared" si="27"/>
        <v>0</v>
      </c>
      <c r="K77" s="82">
        <f t="shared" si="27"/>
        <v>0</v>
      </c>
      <c r="L77" s="82">
        <f t="shared" si="27"/>
        <v>0</v>
      </c>
      <c r="M77" s="82">
        <f t="shared" si="27"/>
        <v>0</v>
      </c>
      <c r="N77" s="82">
        <f t="shared" si="27"/>
        <v>0</v>
      </c>
      <c r="O77" s="82">
        <f t="shared" si="27"/>
        <v>0</v>
      </c>
      <c r="P77" s="82">
        <f t="shared" si="27"/>
        <v>0</v>
      </c>
      <c r="Q77" s="82">
        <f t="shared" si="27"/>
        <v>0</v>
      </c>
      <c r="R77" s="82">
        <f t="shared" si="27"/>
        <v>0</v>
      </c>
      <c r="S77" s="82">
        <f t="shared" si="27"/>
        <v>0</v>
      </c>
      <c r="T77" s="82">
        <f t="shared" si="27"/>
        <v>0</v>
      </c>
      <c r="U77" s="82">
        <f t="shared" si="27"/>
        <v>0</v>
      </c>
      <c r="V77" s="83">
        <f t="shared" si="27"/>
        <v>0</v>
      </c>
      <c r="W77" s="103">
        <f t="shared" si="1"/>
        <v>8000000</v>
      </c>
      <c r="X77" s="101">
        <f t="shared" si="5"/>
        <v>4130000</v>
      </c>
      <c r="Z77" s="109">
        <f t="shared" si="8"/>
        <v>0</v>
      </c>
      <c r="AA77" s="83">
        <f t="shared" si="6"/>
        <v>0</v>
      </c>
    </row>
    <row r="78" spans="1:27" x14ac:dyDescent="0.25">
      <c r="A78" s="100">
        <v>23</v>
      </c>
      <c r="B78" s="101">
        <f t="shared" si="3"/>
        <v>-3870000</v>
      </c>
      <c r="C78" s="102">
        <f t="shared" ref="C78:V78" si="28">IF((C$55-C24)&lt;0,(C$55-C24),0)</f>
        <v>0</v>
      </c>
      <c r="D78" s="82">
        <f t="shared" si="28"/>
        <v>-150000</v>
      </c>
      <c r="E78" s="82">
        <f t="shared" si="28"/>
        <v>0</v>
      </c>
      <c r="F78" s="82">
        <f t="shared" si="28"/>
        <v>-1035000</v>
      </c>
      <c r="G78" s="82">
        <f t="shared" si="28"/>
        <v>-1855000</v>
      </c>
      <c r="H78" s="82">
        <f t="shared" si="28"/>
        <v>-830000</v>
      </c>
      <c r="I78" s="82">
        <f t="shared" si="28"/>
        <v>0</v>
      </c>
      <c r="J78" s="82">
        <f t="shared" si="28"/>
        <v>0</v>
      </c>
      <c r="K78" s="82">
        <f t="shared" si="28"/>
        <v>0</v>
      </c>
      <c r="L78" s="82">
        <f t="shared" si="28"/>
        <v>0</v>
      </c>
      <c r="M78" s="82">
        <f t="shared" si="28"/>
        <v>0</v>
      </c>
      <c r="N78" s="82">
        <f t="shared" si="28"/>
        <v>0</v>
      </c>
      <c r="O78" s="82">
        <f t="shared" si="28"/>
        <v>0</v>
      </c>
      <c r="P78" s="82">
        <f t="shared" si="28"/>
        <v>0</v>
      </c>
      <c r="Q78" s="82">
        <f t="shared" si="28"/>
        <v>0</v>
      </c>
      <c r="R78" s="82">
        <f t="shared" si="28"/>
        <v>0</v>
      </c>
      <c r="S78" s="82">
        <f t="shared" si="28"/>
        <v>0</v>
      </c>
      <c r="T78" s="82">
        <f t="shared" si="28"/>
        <v>0</v>
      </c>
      <c r="U78" s="82">
        <f t="shared" si="28"/>
        <v>0</v>
      </c>
      <c r="V78" s="83">
        <f t="shared" si="28"/>
        <v>0</v>
      </c>
      <c r="W78" s="103">
        <f t="shared" si="1"/>
        <v>8000000</v>
      </c>
      <c r="X78" s="101">
        <f t="shared" si="5"/>
        <v>4130000</v>
      </c>
      <c r="Z78" s="109">
        <f t="shared" si="8"/>
        <v>0</v>
      </c>
      <c r="AA78" s="83">
        <f t="shared" si="6"/>
        <v>0</v>
      </c>
    </row>
    <row r="79" spans="1:27" x14ac:dyDescent="0.25">
      <c r="A79" s="100">
        <v>24</v>
      </c>
      <c r="B79" s="101">
        <f t="shared" si="3"/>
        <v>-3870000</v>
      </c>
      <c r="C79" s="102">
        <f t="shared" ref="C79:V79" si="29">IF((C$55-C25)&lt;0,(C$55-C25),0)</f>
        <v>0</v>
      </c>
      <c r="D79" s="82">
        <f t="shared" si="29"/>
        <v>-150000</v>
      </c>
      <c r="E79" s="82">
        <f t="shared" si="29"/>
        <v>0</v>
      </c>
      <c r="F79" s="82">
        <f t="shared" si="29"/>
        <v>-1035000</v>
      </c>
      <c r="G79" s="82">
        <f t="shared" si="29"/>
        <v>-1855000</v>
      </c>
      <c r="H79" s="82">
        <f t="shared" si="29"/>
        <v>-830000</v>
      </c>
      <c r="I79" s="82">
        <f t="shared" si="29"/>
        <v>0</v>
      </c>
      <c r="J79" s="82">
        <f t="shared" si="29"/>
        <v>0</v>
      </c>
      <c r="K79" s="82">
        <f t="shared" si="29"/>
        <v>0</v>
      </c>
      <c r="L79" s="82">
        <f t="shared" si="29"/>
        <v>0</v>
      </c>
      <c r="M79" s="82">
        <f t="shared" si="29"/>
        <v>0</v>
      </c>
      <c r="N79" s="82">
        <f t="shared" si="29"/>
        <v>0</v>
      </c>
      <c r="O79" s="82">
        <f t="shared" si="29"/>
        <v>0</v>
      </c>
      <c r="P79" s="82">
        <f t="shared" si="29"/>
        <v>0</v>
      </c>
      <c r="Q79" s="82">
        <f t="shared" si="29"/>
        <v>0</v>
      </c>
      <c r="R79" s="82">
        <f t="shared" si="29"/>
        <v>0</v>
      </c>
      <c r="S79" s="82">
        <f t="shared" si="29"/>
        <v>0</v>
      </c>
      <c r="T79" s="82">
        <f t="shared" si="29"/>
        <v>0</v>
      </c>
      <c r="U79" s="82">
        <f t="shared" si="29"/>
        <v>0</v>
      </c>
      <c r="V79" s="83">
        <f t="shared" si="29"/>
        <v>0</v>
      </c>
      <c r="W79" s="103">
        <f t="shared" si="1"/>
        <v>8000000</v>
      </c>
      <c r="X79" s="101">
        <f t="shared" si="5"/>
        <v>4130000</v>
      </c>
      <c r="Z79" s="109">
        <f t="shared" si="8"/>
        <v>0</v>
      </c>
      <c r="AA79" s="83">
        <f t="shared" si="6"/>
        <v>0</v>
      </c>
    </row>
    <row r="80" spans="1:27" x14ac:dyDescent="0.25">
      <c r="A80" s="100">
        <v>25</v>
      </c>
      <c r="B80" s="101">
        <f t="shared" si="3"/>
        <v>-3870000</v>
      </c>
      <c r="C80" s="102">
        <f t="shared" ref="C80:V80" si="30">IF((C$55-C26)&lt;0,(C$55-C26),0)</f>
        <v>0</v>
      </c>
      <c r="D80" s="82">
        <f t="shared" si="30"/>
        <v>-150000</v>
      </c>
      <c r="E80" s="82">
        <f t="shared" si="30"/>
        <v>0</v>
      </c>
      <c r="F80" s="82">
        <f t="shared" si="30"/>
        <v>-1035000</v>
      </c>
      <c r="G80" s="82">
        <f t="shared" si="30"/>
        <v>-1855000</v>
      </c>
      <c r="H80" s="82">
        <f t="shared" si="30"/>
        <v>-830000</v>
      </c>
      <c r="I80" s="82">
        <f t="shared" si="30"/>
        <v>0</v>
      </c>
      <c r="J80" s="82">
        <f t="shared" si="30"/>
        <v>0</v>
      </c>
      <c r="K80" s="82">
        <f t="shared" si="30"/>
        <v>0</v>
      </c>
      <c r="L80" s="82">
        <f t="shared" si="30"/>
        <v>0</v>
      </c>
      <c r="M80" s="82">
        <f t="shared" si="30"/>
        <v>0</v>
      </c>
      <c r="N80" s="82">
        <f t="shared" si="30"/>
        <v>0</v>
      </c>
      <c r="O80" s="82">
        <f t="shared" si="30"/>
        <v>0</v>
      </c>
      <c r="P80" s="82">
        <f t="shared" si="30"/>
        <v>0</v>
      </c>
      <c r="Q80" s="82">
        <f t="shared" si="30"/>
        <v>0</v>
      </c>
      <c r="R80" s="82">
        <f t="shared" si="30"/>
        <v>0</v>
      </c>
      <c r="S80" s="82">
        <f t="shared" si="30"/>
        <v>0</v>
      </c>
      <c r="T80" s="82">
        <f t="shared" si="30"/>
        <v>0</v>
      </c>
      <c r="U80" s="82">
        <f t="shared" si="30"/>
        <v>0</v>
      </c>
      <c r="V80" s="83">
        <f t="shared" si="30"/>
        <v>0</v>
      </c>
      <c r="W80" s="103">
        <f t="shared" si="1"/>
        <v>8000000</v>
      </c>
      <c r="X80" s="101">
        <f t="shared" si="5"/>
        <v>4130000</v>
      </c>
      <c r="Z80" s="109">
        <f t="shared" si="8"/>
        <v>0</v>
      </c>
      <c r="AA80" s="83">
        <f t="shared" si="6"/>
        <v>0</v>
      </c>
    </row>
    <row r="81" spans="1:27" x14ac:dyDescent="0.25">
      <c r="A81" s="100">
        <v>26</v>
      </c>
      <c r="B81" s="101">
        <f t="shared" si="3"/>
        <v>-3870000</v>
      </c>
      <c r="C81" s="102">
        <f t="shared" ref="C81:V81" si="31">IF((C$55-C27)&lt;0,(C$55-C27),0)</f>
        <v>0</v>
      </c>
      <c r="D81" s="82">
        <f t="shared" si="31"/>
        <v>-150000</v>
      </c>
      <c r="E81" s="82">
        <f t="shared" si="31"/>
        <v>0</v>
      </c>
      <c r="F81" s="82">
        <f t="shared" si="31"/>
        <v>-1035000</v>
      </c>
      <c r="G81" s="82">
        <f t="shared" si="31"/>
        <v>-1855000</v>
      </c>
      <c r="H81" s="82">
        <f t="shared" si="31"/>
        <v>-830000</v>
      </c>
      <c r="I81" s="82">
        <f t="shared" si="31"/>
        <v>0</v>
      </c>
      <c r="J81" s="82">
        <f t="shared" si="31"/>
        <v>0</v>
      </c>
      <c r="K81" s="82">
        <f t="shared" si="31"/>
        <v>0</v>
      </c>
      <c r="L81" s="82">
        <f t="shared" si="31"/>
        <v>0</v>
      </c>
      <c r="M81" s="82">
        <f t="shared" si="31"/>
        <v>0</v>
      </c>
      <c r="N81" s="82">
        <f t="shared" si="31"/>
        <v>0</v>
      </c>
      <c r="O81" s="82">
        <f t="shared" si="31"/>
        <v>0</v>
      </c>
      <c r="P81" s="82">
        <f t="shared" si="31"/>
        <v>0</v>
      </c>
      <c r="Q81" s="82">
        <f t="shared" si="31"/>
        <v>0</v>
      </c>
      <c r="R81" s="82">
        <f t="shared" si="31"/>
        <v>0</v>
      </c>
      <c r="S81" s="82">
        <f t="shared" si="31"/>
        <v>0</v>
      </c>
      <c r="T81" s="82">
        <f t="shared" si="31"/>
        <v>0</v>
      </c>
      <c r="U81" s="82">
        <f t="shared" si="31"/>
        <v>0</v>
      </c>
      <c r="V81" s="83">
        <f t="shared" si="31"/>
        <v>0</v>
      </c>
      <c r="W81" s="103">
        <f t="shared" si="1"/>
        <v>8000000</v>
      </c>
      <c r="X81" s="101">
        <f t="shared" si="5"/>
        <v>4130000</v>
      </c>
      <c r="Z81" s="109">
        <f t="shared" si="8"/>
        <v>0</v>
      </c>
      <c r="AA81" s="83">
        <f t="shared" si="6"/>
        <v>0</v>
      </c>
    </row>
    <row r="82" spans="1:27" x14ac:dyDescent="0.25">
      <c r="A82" s="100">
        <v>27</v>
      </c>
      <c r="B82" s="101">
        <f t="shared" si="3"/>
        <v>-3870000</v>
      </c>
      <c r="C82" s="102">
        <f t="shared" ref="C82:V82" si="32">IF((C$55-C28)&lt;0,(C$55-C28),0)</f>
        <v>0</v>
      </c>
      <c r="D82" s="82">
        <f t="shared" si="32"/>
        <v>-150000</v>
      </c>
      <c r="E82" s="82">
        <f t="shared" si="32"/>
        <v>0</v>
      </c>
      <c r="F82" s="82">
        <f t="shared" si="32"/>
        <v>-1035000</v>
      </c>
      <c r="G82" s="82">
        <f t="shared" si="32"/>
        <v>-1855000</v>
      </c>
      <c r="H82" s="82">
        <f t="shared" si="32"/>
        <v>-830000</v>
      </c>
      <c r="I82" s="82">
        <f t="shared" si="32"/>
        <v>0</v>
      </c>
      <c r="J82" s="82">
        <f t="shared" si="32"/>
        <v>0</v>
      </c>
      <c r="K82" s="82">
        <f t="shared" si="32"/>
        <v>0</v>
      </c>
      <c r="L82" s="82">
        <f t="shared" si="32"/>
        <v>0</v>
      </c>
      <c r="M82" s="82">
        <f t="shared" si="32"/>
        <v>0</v>
      </c>
      <c r="N82" s="82">
        <f t="shared" si="32"/>
        <v>0</v>
      </c>
      <c r="O82" s="82">
        <f t="shared" si="32"/>
        <v>0</v>
      </c>
      <c r="P82" s="82">
        <f t="shared" si="32"/>
        <v>0</v>
      </c>
      <c r="Q82" s="82">
        <f t="shared" si="32"/>
        <v>0</v>
      </c>
      <c r="R82" s="82">
        <f t="shared" si="32"/>
        <v>0</v>
      </c>
      <c r="S82" s="82">
        <f t="shared" si="32"/>
        <v>0</v>
      </c>
      <c r="T82" s="82">
        <f t="shared" si="32"/>
        <v>0</v>
      </c>
      <c r="U82" s="82">
        <f t="shared" si="32"/>
        <v>0</v>
      </c>
      <c r="V82" s="83">
        <f t="shared" si="32"/>
        <v>0</v>
      </c>
      <c r="W82" s="103">
        <f t="shared" si="1"/>
        <v>8000000</v>
      </c>
      <c r="X82" s="101">
        <f t="shared" si="5"/>
        <v>4130000</v>
      </c>
      <c r="Z82" s="109">
        <f t="shared" si="8"/>
        <v>0</v>
      </c>
      <c r="AA82" s="83">
        <f t="shared" si="6"/>
        <v>0</v>
      </c>
    </row>
    <row r="83" spans="1:27" x14ac:dyDescent="0.25">
      <c r="A83" s="100">
        <v>28</v>
      </c>
      <c r="B83" s="101">
        <f t="shared" si="3"/>
        <v>-3870000</v>
      </c>
      <c r="C83" s="102">
        <f t="shared" ref="C83:V83" si="33">IF((C$55-C29)&lt;0,(C$55-C29),0)</f>
        <v>0</v>
      </c>
      <c r="D83" s="82">
        <f t="shared" si="33"/>
        <v>-150000</v>
      </c>
      <c r="E83" s="82">
        <f t="shared" si="33"/>
        <v>0</v>
      </c>
      <c r="F83" s="82">
        <f t="shared" si="33"/>
        <v>-1035000</v>
      </c>
      <c r="G83" s="82">
        <f t="shared" si="33"/>
        <v>-1855000</v>
      </c>
      <c r="H83" s="82">
        <f t="shared" si="33"/>
        <v>-830000</v>
      </c>
      <c r="I83" s="82">
        <f t="shared" si="33"/>
        <v>0</v>
      </c>
      <c r="J83" s="82">
        <f t="shared" si="33"/>
        <v>0</v>
      </c>
      <c r="K83" s="82">
        <f t="shared" si="33"/>
        <v>0</v>
      </c>
      <c r="L83" s="82">
        <f t="shared" si="33"/>
        <v>0</v>
      </c>
      <c r="M83" s="82">
        <f t="shared" si="33"/>
        <v>0</v>
      </c>
      <c r="N83" s="82">
        <f t="shared" si="33"/>
        <v>0</v>
      </c>
      <c r="O83" s="82">
        <f t="shared" si="33"/>
        <v>0</v>
      </c>
      <c r="P83" s="82">
        <f t="shared" si="33"/>
        <v>0</v>
      </c>
      <c r="Q83" s="82">
        <f t="shared" si="33"/>
        <v>0</v>
      </c>
      <c r="R83" s="82">
        <f t="shared" si="33"/>
        <v>0</v>
      </c>
      <c r="S83" s="82">
        <f t="shared" si="33"/>
        <v>0</v>
      </c>
      <c r="T83" s="82">
        <f t="shared" si="33"/>
        <v>0</v>
      </c>
      <c r="U83" s="82">
        <f t="shared" si="33"/>
        <v>0</v>
      </c>
      <c r="V83" s="83">
        <f t="shared" si="33"/>
        <v>0</v>
      </c>
      <c r="W83" s="103">
        <f t="shared" si="1"/>
        <v>8000000</v>
      </c>
      <c r="X83" s="101">
        <f t="shared" si="5"/>
        <v>4130000</v>
      </c>
      <c r="Z83" s="109">
        <f t="shared" si="8"/>
        <v>0</v>
      </c>
      <c r="AA83" s="83">
        <f t="shared" si="6"/>
        <v>0</v>
      </c>
    </row>
    <row r="84" spans="1:27" x14ac:dyDescent="0.25">
      <c r="A84" s="100">
        <v>29</v>
      </c>
      <c r="B84" s="101">
        <f t="shared" si="3"/>
        <v>-3870000</v>
      </c>
      <c r="C84" s="102">
        <f t="shared" ref="C84:V84" si="34">IF((C$55-C30)&lt;0,(C$55-C30),0)</f>
        <v>0</v>
      </c>
      <c r="D84" s="82">
        <f t="shared" si="34"/>
        <v>-150000</v>
      </c>
      <c r="E84" s="82">
        <f t="shared" si="34"/>
        <v>0</v>
      </c>
      <c r="F84" s="82">
        <f t="shared" si="34"/>
        <v>-1035000</v>
      </c>
      <c r="G84" s="82">
        <f t="shared" si="34"/>
        <v>-1855000</v>
      </c>
      <c r="H84" s="82">
        <f t="shared" si="34"/>
        <v>-830000</v>
      </c>
      <c r="I84" s="82">
        <f t="shared" si="34"/>
        <v>0</v>
      </c>
      <c r="J84" s="82">
        <f t="shared" si="34"/>
        <v>0</v>
      </c>
      <c r="K84" s="82">
        <f t="shared" si="34"/>
        <v>0</v>
      </c>
      <c r="L84" s="82">
        <f t="shared" si="34"/>
        <v>0</v>
      </c>
      <c r="M84" s="82">
        <f t="shared" si="34"/>
        <v>0</v>
      </c>
      <c r="N84" s="82">
        <f t="shared" si="34"/>
        <v>0</v>
      </c>
      <c r="O84" s="82">
        <f t="shared" si="34"/>
        <v>0</v>
      </c>
      <c r="P84" s="82">
        <f t="shared" si="34"/>
        <v>0</v>
      </c>
      <c r="Q84" s="82">
        <f t="shared" si="34"/>
        <v>0</v>
      </c>
      <c r="R84" s="82">
        <f t="shared" si="34"/>
        <v>0</v>
      </c>
      <c r="S84" s="82">
        <f t="shared" si="34"/>
        <v>0</v>
      </c>
      <c r="T84" s="82">
        <f t="shared" si="34"/>
        <v>0</v>
      </c>
      <c r="U84" s="82">
        <f t="shared" si="34"/>
        <v>0</v>
      </c>
      <c r="V84" s="83">
        <f t="shared" si="34"/>
        <v>0</v>
      </c>
      <c r="W84" s="103">
        <f t="shared" si="1"/>
        <v>8000000</v>
      </c>
      <c r="X84" s="101">
        <f t="shared" si="5"/>
        <v>4130000</v>
      </c>
      <c r="Z84" s="109">
        <f t="shared" si="8"/>
        <v>0</v>
      </c>
      <c r="AA84" s="83">
        <f t="shared" si="6"/>
        <v>0</v>
      </c>
    </row>
    <row r="85" spans="1:27" x14ac:dyDescent="0.25">
      <c r="A85" s="100">
        <v>30</v>
      </c>
      <c r="B85" s="101">
        <f t="shared" si="3"/>
        <v>-3870000</v>
      </c>
      <c r="C85" s="102">
        <f t="shared" ref="C85:V85" si="35">IF((C$55-C31)&lt;0,(C$55-C31),0)</f>
        <v>0</v>
      </c>
      <c r="D85" s="82">
        <f t="shared" si="35"/>
        <v>-150000</v>
      </c>
      <c r="E85" s="82">
        <f t="shared" si="35"/>
        <v>0</v>
      </c>
      <c r="F85" s="82">
        <f t="shared" si="35"/>
        <v>-1035000</v>
      </c>
      <c r="G85" s="82">
        <f t="shared" si="35"/>
        <v>-1855000</v>
      </c>
      <c r="H85" s="82">
        <f t="shared" si="35"/>
        <v>-830000</v>
      </c>
      <c r="I85" s="82">
        <f t="shared" si="35"/>
        <v>0</v>
      </c>
      <c r="J85" s="82">
        <f t="shared" si="35"/>
        <v>0</v>
      </c>
      <c r="K85" s="82">
        <f t="shared" si="35"/>
        <v>0</v>
      </c>
      <c r="L85" s="82">
        <f t="shared" si="35"/>
        <v>0</v>
      </c>
      <c r="M85" s="82">
        <f t="shared" si="35"/>
        <v>0</v>
      </c>
      <c r="N85" s="82">
        <f t="shared" si="35"/>
        <v>0</v>
      </c>
      <c r="O85" s="82">
        <f t="shared" si="35"/>
        <v>0</v>
      </c>
      <c r="P85" s="82">
        <f t="shared" si="35"/>
        <v>0</v>
      </c>
      <c r="Q85" s="82">
        <f t="shared" si="35"/>
        <v>0</v>
      </c>
      <c r="R85" s="82">
        <f t="shared" si="35"/>
        <v>0</v>
      </c>
      <c r="S85" s="82">
        <f t="shared" si="35"/>
        <v>0</v>
      </c>
      <c r="T85" s="82">
        <f t="shared" si="35"/>
        <v>0</v>
      </c>
      <c r="U85" s="82">
        <f t="shared" si="35"/>
        <v>0</v>
      </c>
      <c r="V85" s="83">
        <f t="shared" si="35"/>
        <v>0</v>
      </c>
      <c r="W85" s="103">
        <f t="shared" si="1"/>
        <v>8000000</v>
      </c>
      <c r="X85" s="101">
        <f t="shared" si="5"/>
        <v>4130000</v>
      </c>
      <c r="Z85" s="109">
        <f t="shared" si="8"/>
        <v>0</v>
      </c>
      <c r="AA85" s="83">
        <f t="shared" si="6"/>
        <v>0</v>
      </c>
    </row>
    <row r="86" spans="1:27" x14ac:dyDescent="0.25">
      <c r="A86" s="100">
        <v>31</v>
      </c>
      <c r="B86" s="101">
        <f t="shared" si="3"/>
        <v>-3870000</v>
      </c>
      <c r="C86" s="102">
        <f t="shared" ref="C86:V86" si="36">IF((C$55-C32)&lt;0,(C$55-C32),0)</f>
        <v>0</v>
      </c>
      <c r="D86" s="82">
        <f t="shared" si="36"/>
        <v>-150000</v>
      </c>
      <c r="E86" s="82">
        <f t="shared" si="36"/>
        <v>0</v>
      </c>
      <c r="F86" s="82">
        <f t="shared" si="36"/>
        <v>-1035000</v>
      </c>
      <c r="G86" s="82">
        <f t="shared" si="36"/>
        <v>-1855000</v>
      </c>
      <c r="H86" s="82">
        <f t="shared" si="36"/>
        <v>-830000</v>
      </c>
      <c r="I86" s="82">
        <f t="shared" si="36"/>
        <v>0</v>
      </c>
      <c r="J86" s="82">
        <f t="shared" si="36"/>
        <v>0</v>
      </c>
      <c r="K86" s="82">
        <f t="shared" si="36"/>
        <v>0</v>
      </c>
      <c r="L86" s="82">
        <f t="shared" si="36"/>
        <v>0</v>
      </c>
      <c r="M86" s="82">
        <f t="shared" si="36"/>
        <v>0</v>
      </c>
      <c r="N86" s="82">
        <f t="shared" si="36"/>
        <v>0</v>
      </c>
      <c r="O86" s="82">
        <f t="shared" si="36"/>
        <v>0</v>
      </c>
      <c r="P86" s="82">
        <f t="shared" si="36"/>
        <v>0</v>
      </c>
      <c r="Q86" s="82">
        <f t="shared" si="36"/>
        <v>0</v>
      </c>
      <c r="R86" s="82">
        <f t="shared" si="36"/>
        <v>0</v>
      </c>
      <c r="S86" s="82">
        <f t="shared" si="36"/>
        <v>0</v>
      </c>
      <c r="T86" s="82">
        <f t="shared" si="36"/>
        <v>0</v>
      </c>
      <c r="U86" s="82">
        <f t="shared" si="36"/>
        <v>0</v>
      </c>
      <c r="V86" s="83">
        <f t="shared" si="36"/>
        <v>0</v>
      </c>
      <c r="W86" s="103">
        <f t="shared" si="1"/>
        <v>8000000</v>
      </c>
      <c r="X86" s="101">
        <f t="shared" si="5"/>
        <v>4130000</v>
      </c>
      <c r="Z86" s="109">
        <f t="shared" si="8"/>
        <v>0</v>
      </c>
      <c r="AA86" s="83">
        <f t="shared" si="6"/>
        <v>0</v>
      </c>
    </row>
    <row r="87" spans="1:27" x14ac:dyDescent="0.25">
      <c r="A87" s="100">
        <v>32</v>
      </c>
      <c r="B87" s="101">
        <f t="shared" si="3"/>
        <v>-3870000</v>
      </c>
      <c r="C87" s="102">
        <f t="shared" ref="C87:V87" si="37">IF((C$55-C33)&lt;0,(C$55-C33),0)</f>
        <v>0</v>
      </c>
      <c r="D87" s="82">
        <f t="shared" si="37"/>
        <v>-150000</v>
      </c>
      <c r="E87" s="82">
        <f t="shared" si="37"/>
        <v>0</v>
      </c>
      <c r="F87" s="82">
        <f t="shared" si="37"/>
        <v>-1035000</v>
      </c>
      <c r="G87" s="82">
        <f t="shared" si="37"/>
        <v>-1855000</v>
      </c>
      <c r="H87" s="82">
        <f t="shared" si="37"/>
        <v>-830000</v>
      </c>
      <c r="I87" s="82">
        <f t="shared" si="37"/>
        <v>0</v>
      </c>
      <c r="J87" s="82">
        <f t="shared" si="37"/>
        <v>0</v>
      </c>
      <c r="K87" s="82">
        <f t="shared" si="37"/>
        <v>0</v>
      </c>
      <c r="L87" s="82">
        <f t="shared" si="37"/>
        <v>0</v>
      </c>
      <c r="M87" s="82">
        <f t="shared" si="37"/>
        <v>0</v>
      </c>
      <c r="N87" s="82">
        <f t="shared" si="37"/>
        <v>0</v>
      </c>
      <c r="O87" s="82">
        <f t="shared" si="37"/>
        <v>0</v>
      </c>
      <c r="P87" s="82">
        <f t="shared" si="37"/>
        <v>0</v>
      </c>
      <c r="Q87" s="82">
        <f t="shared" si="37"/>
        <v>0</v>
      </c>
      <c r="R87" s="82">
        <f t="shared" si="37"/>
        <v>0</v>
      </c>
      <c r="S87" s="82">
        <f t="shared" si="37"/>
        <v>0</v>
      </c>
      <c r="T87" s="82">
        <f t="shared" si="37"/>
        <v>0</v>
      </c>
      <c r="U87" s="82">
        <f t="shared" si="37"/>
        <v>0</v>
      </c>
      <c r="V87" s="83">
        <f t="shared" si="37"/>
        <v>0</v>
      </c>
      <c r="W87" s="103">
        <f t="shared" si="1"/>
        <v>8000000</v>
      </c>
      <c r="X87" s="101">
        <f t="shared" si="5"/>
        <v>4130000</v>
      </c>
      <c r="Z87" s="109">
        <f t="shared" si="8"/>
        <v>0</v>
      </c>
      <c r="AA87" s="83">
        <f t="shared" si="6"/>
        <v>0</v>
      </c>
    </row>
    <row r="88" spans="1:27" x14ac:dyDescent="0.25">
      <c r="A88" s="100">
        <v>33</v>
      </c>
      <c r="B88" s="101">
        <f t="shared" si="3"/>
        <v>-3870000</v>
      </c>
      <c r="C88" s="102">
        <f t="shared" ref="C88:V88" si="38">IF((C$55-C34)&lt;0,(C$55-C34),0)</f>
        <v>0</v>
      </c>
      <c r="D88" s="82">
        <f t="shared" si="38"/>
        <v>-150000</v>
      </c>
      <c r="E88" s="82">
        <f t="shared" si="38"/>
        <v>0</v>
      </c>
      <c r="F88" s="82">
        <f t="shared" si="38"/>
        <v>-1035000</v>
      </c>
      <c r="G88" s="82">
        <f t="shared" si="38"/>
        <v>-1855000</v>
      </c>
      <c r="H88" s="82">
        <f t="shared" si="38"/>
        <v>-830000</v>
      </c>
      <c r="I88" s="82">
        <f t="shared" si="38"/>
        <v>0</v>
      </c>
      <c r="J88" s="82">
        <f t="shared" si="38"/>
        <v>0</v>
      </c>
      <c r="K88" s="82">
        <f t="shared" si="38"/>
        <v>0</v>
      </c>
      <c r="L88" s="82">
        <f t="shared" si="38"/>
        <v>0</v>
      </c>
      <c r="M88" s="82">
        <f t="shared" si="38"/>
        <v>0</v>
      </c>
      <c r="N88" s="82">
        <f t="shared" si="38"/>
        <v>0</v>
      </c>
      <c r="O88" s="82">
        <f t="shared" si="38"/>
        <v>0</v>
      </c>
      <c r="P88" s="82">
        <f t="shared" si="38"/>
        <v>0</v>
      </c>
      <c r="Q88" s="82">
        <f t="shared" si="38"/>
        <v>0</v>
      </c>
      <c r="R88" s="82">
        <f t="shared" si="38"/>
        <v>0</v>
      </c>
      <c r="S88" s="82">
        <f t="shared" si="38"/>
        <v>0</v>
      </c>
      <c r="T88" s="82">
        <f t="shared" si="38"/>
        <v>0</v>
      </c>
      <c r="U88" s="82">
        <f t="shared" si="38"/>
        <v>0</v>
      </c>
      <c r="V88" s="83">
        <f t="shared" si="38"/>
        <v>0</v>
      </c>
      <c r="W88" s="103">
        <f t="shared" ref="W88:W105" si="39">IF((B34/3)&lt;$W$55,(B34/3),$W$55)</f>
        <v>8000000</v>
      </c>
      <c r="X88" s="101">
        <f t="shared" si="5"/>
        <v>4130000</v>
      </c>
      <c r="Z88" s="109">
        <f t="shared" si="8"/>
        <v>0</v>
      </c>
      <c r="AA88" s="83">
        <f t="shared" si="6"/>
        <v>0</v>
      </c>
    </row>
    <row r="89" spans="1:27" x14ac:dyDescent="0.25">
      <c r="A89" s="100">
        <v>34</v>
      </c>
      <c r="B89" s="101">
        <f t="shared" si="3"/>
        <v>-3870000</v>
      </c>
      <c r="C89" s="102">
        <f t="shared" ref="C89:V89" si="40">IF((C$55-C35)&lt;0,(C$55-C35),0)</f>
        <v>0</v>
      </c>
      <c r="D89" s="82">
        <f t="shared" si="40"/>
        <v>-150000</v>
      </c>
      <c r="E89" s="82">
        <f t="shared" si="40"/>
        <v>0</v>
      </c>
      <c r="F89" s="82">
        <f t="shared" si="40"/>
        <v>-1035000</v>
      </c>
      <c r="G89" s="82">
        <f t="shared" si="40"/>
        <v>-1855000</v>
      </c>
      <c r="H89" s="82">
        <f t="shared" si="40"/>
        <v>-830000</v>
      </c>
      <c r="I89" s="82">
        <f t="shared" si="40"/>
        <v>0</v>
      </c>
      <c r="J89" s="82">
        <f t="shared" si="40"/>
        <v>0</v>
      </c>
      <c r="K89" s="82">
        <f t="shared" si="40"/>
        <v>0</v>
      </c>
      <c r="L89" s="82">
        <f t="shared" si="40"/>
        <v>0</v>
      </c>
      <c r="M89" s="82">
        <f t="shared" si="40"/>
        <v>0</v>
      </c>
      <c r="N89" s="82">
        <f t="shared" si="40"/>
        <v>0</v>
      </c>
      <c r="O89" s="82">
        <f t="shared" si="40"/>
        <v>0</v>
      </c>
      <c r="P89" s="82">
        <f t="shared" si="40"/>
        <v>0</v>
      </c>
      <c r="Q89" s="82">
        <f t="shared" si="40"/>
        <v>0</v>
      </c>
      <c r="R89" s="82">
        <f t="shared" si="40"/>
        <v>0</v>
      </c>
      <c r="S89" s="82">
        <f t="shared" si="40"/>
        <v>0</v>
      </c>
      <c r="T89" s="82">
        <f t="shared" si="40"/>
        <v>0</v>
      </c>
      <c r="U89" s="82">
        <f t="shared" si="40"/>
        <v>0</v>
      </c>
      <c r="V89" s="83">
        <f t="shared" si="40"/>
        <v>0</v>
      </c>
      <c r="W89" s="103">
        <f t="shared" si="39"/>
        <v>8000000</v>
      </c>
      <c r="X89" s="101">
        <f t="shared" si="5"/>
        <v>4130000</v>
      </c>
      <c r="Z89" s="109">
        <f t="shared" si="8"/>
        <v>0</v>
      </c>
      <c r="AA89" s="83">
        <f t="shared" ref="AA89:AA105" si="41">IF(X89=X88,0,X89)</f>
        <v>0</v>
      </c>
    </row>
    <row r="90" spans="1:27" x14ac:dyDescent="0.25">
      <c r="A90" s="100">
        <v>35</v>
      </c>
      <c r="B90" s="101">
        <f t="shared" si="3"/>
        <v>-3870000</v>
      </c>
      <c r="C90" s="102">
        <f t="shared" ref="C90:V90" si="42">IF((C$55-C36)&lt;0,(C$55-C36),0)</f>
        <v>0</v>
      </c>
      <c r="D90" s="82">
        <f t="shared" si="42"/>
        <v>-150000</v>
      </c>
      <c r="E90" s="82">
        <f t="shared" si="42"/>
        <v>0</v>
      </c>
      <c r="F90" s="82">
        <f t="shared" si="42"/>
        <v>-1035000</v>
      </c>
      <c r="G90" s="82">
        <f t="shared" si="42"/>
        <v>-1855000</v>
      </c>
      <c r="H90" s="82">
        <f t="shared" si="42"/>
        <v>-830000</v>
      </c>
      <c r="I90" s="82">
        <f t="shared" si="42"/>
        <v>0</v>
      </c>
      <c r="J90" s="82">
        <f t="shared" si="42"/>
        <v>0</v>
      </c>
      <c r="K90" s="82">
        <f t="shared" si="42"/>
        <v>0</v>
      </c>
      <c r="L90" s="82">
        <f t="shared" si="42"/>
        <v>0</v>
      </c>
      <c r="M90" s="82">
        <f t="shared" si="42"/>
        <v>0</v>
      </c>
      <c r="N90" s="82">
        <f t="shared" si="42"/>
        <v>0</v>
      </c>
      <c r="O90" s="82">
        <f t="shared" si="42"/>
        <v>0</v>
      </c>
      <c r="P90" s="82">
        <f t="shared" si="42"/>
        <v>0</v>
      </c>
      <c r="Q90" s="82">
        <f t="shared" si="42"/>
        <v>0</v>
      </c>
      <c r="R90" s="82">
        <f t="shared" si="42"/>
        <v>0</v>
      </c>
      <c r="S90" s="82">
        <f t="shared" si="42"/>
        <v>0</v>
      </c>
      <c r="T90" s="82">
        <f t="shared" si="42"/>
        <v>0</v>
      </c>
      <c r="U90" s="82">
        <f t="shared" si="42"/>
        <v>0</v>
      </c>
      <c r="V90" s="83">
        <f t="shared" si="42"/>
        <v>0</v>
      </c>
      <c r="W90" s="103">
        <f t="shared" si="39"/>
        <v>8000000</v>
      </c>
      <c r="X90" s="101">
        <f t="shared" si="5"/>
        <v>4130000</v>
      </c>
      <c r="Z90" s="109">
        <f t="shared" si="8"/>
        <v>0</v>
      </c>
      <c r="AA90" s="83">
        <f t="shared" si="41"/>
        <v>0</v>
      </c>
    </row>
    <row r="91" spans="1:27" x14ac:dyDescent="0.25">
      <c r="A91" s="100">
        <v>36</v>
      </c>
      <c r="B91" s="101">
        <f t="shared" si="3"/>
        <v>-3870000</v>
      </c>
      <c r="C91" s="102">
        <f t="shared" ref="C91:V91" si="43">IF((C$55-C37)&lt;0,(C$55-C37),0)</f>
        <v>0</v>
      </c>
      <c r="D91" s="82">
        <f t="shared" si="43"/>
        <v>-150000</v>
      </c>
      <c r="E91" s="82">
        <f t="shared" si="43"/>
        <v>0</v>
      </c>
      <c r="F91" s="82">
        <f t="shared" si="43"/>
        <v>-1035000</v>
      </c>
      <c r="G91" s="82">
        <f t="shared" si="43"/>
        <v>-1855000</v>
      </c>
      <c r="H91" s="82">
        <f t="shared" si="43"/>
        <v>-830000</v>
      </c>
      <c r="I91" s="82">
        <f t="shared" si="43"/>
        <v>0</v>
      </c>
      <c r="J91" s="82">
        <f t="shared" si="43"/>
        <v>0</v>
      </c>
      <c r="K91" s="82">
        <f t="shared" si="43"/>
        <v>0</v>
      </c>
      <c r="L91" s="82">
        <f t="shared" si="43"/>
        <v>0</v>
      </c>
      <c r="M91" s="82">
        <f t="shared" si="43"/>
        <v>0</v>
      </c>
      <c r="N91" s="82">
        <f t="shared" si="43"/>
        <v>0</v>
      </c>
      <c r="O91" s="82">
        <f t="shared" si="43"/>
        <v>0</v>
      </c>
      <c r="P91" s="82">
        <f t="shared" si="43"/>
        <v>0</v>
      </c>
      <c r="Q91" s="82">
        <f t="shared" si="43"/>
        <v>0</v>
      </c>
      <c r="R91" s="82">
        <f t="shared" si="43"/>
        <v>0</v>
      </c>
      <c r="S91" s="82">
        <f t="shared" si="43"/>
        <v>0</v>
      </c>
      <c r="T91" s="82">
        <f t="shared" si="43"/>
        <v>0</v>
      </c>
      <c r="U91" s="82">
        <f t="shared" si="43"/>
        <v>0</v>
      </c>
      <c r="V91" s="83">
        <f t="shared" si="43"/>
        <v>0</v>
      </c>
      <c r="W91" s="103">
        <f t="shared" si="39"/>
        <v>8000000</v>
      </c>
      <c r="X91" s="101">
        <f t="shared" si="5"/>
        <v>4130000</v>
      </c>
      <c r="Z91" s="109">
        <f t="shared" si="8"/>
        <v>0</v>
      </c>
      <c r="AA91" s="83">
        <f t="shared" si="41"/>
        <v>0</v>
      </c>
    </row>
    <row r="92" spans="1:27" x14ac:dyDescent="0.25">
      <c r="A92" s="100">
        <v>37</v>
      </c>
      <c r="B92" s="101">
        <f t="shared" si="3"/>
        <v>-3870000</v>
      </c>
      <c r="C92" s="102">
        <f t="shared" ref="C92:V92" si="44">IF((C$55-C38)&lt;0,(C$55-C38),0)</f>
        <v>0</v>
      </c>
      <c r="D92" s="82">
        <f t="shared" si="44"/>
        <v>-150000</v>
      </c>
      <c r="E92" s="82">
        <f t="shared" si="44"/>
        <v>0</v>
      </c>
      <c r="F92" s="82">
        <f t="shared" si="44"/>
        <v>-1035000</v>
      </c>
      <c r="G92" s="82">
        <f t="shared" si="44"/>
        <v>-1855000</v>
      </c>
      <c r="H92" s="82">
        <f t="shared" si="44"/>
        <v>-830000</v>
      </c>
      <c r="I92" s="82">
        <f t="shared" si="44"/>
        <v>0</v>
      </c>
      <c r="J92" s="82">
        <f t="shared" si="44"/>
        <v>0</v>
      </c>
      <c r="K92" s="82">
        <f t="shared" si="44"/>
        <v>0</v>
      </c>
      <c r="L92" s="82">
        <f t="shared" si="44"/>
        <v>0</v>
      </c>
      <c r="M92" s="82">
        <f t="shared" si="44"/>
        <v>0</v>
      </c>
      <c r="N92" s="82">
        <f t="shared" si="44"/>
        <v>0</v>
      </c>
      <c r="O92" s="82">
        <f t="shared" si="44"/>
        <v>0</v>
      </c>
      <c r="P92" s="82">
        <f t="shared" si="44"/>
        <v>0</v>
      </c>
      <c r="Q92" s="82">
        <f t="shared" si="44"/>
        <v>0</v>
      </c>
      <c r="R92" s="82">
        <f t="shared" si="44"/>
        <v>0</v>
      </c>
      <c r="S92" s="82">
        <f t="shared" si="44"/>
        <v>0</v>
      </c>
      <c r="T92" s="82">
        <f t="shared" si="44"/>
        <v>0</v>
      </c>
      <c r="U92" s="82">
        <f t="shared" si="44"/>
        <v>0</v>
      </c>
      <c r="V92" s="83">
        <f t="shared" si="44"/>
        <v>0</v>
      </c>
      <c r="W92" s="103">
        <f t="shared" si="39"/>
        <v>8000000</v>
      </c>
      <c r="X92" s="101">
        <f t="shared" si="5"/>
        <v>4130000</v>
      </c>
      <c r="Z92" s="109">
        <f t="shared" si="8"/>
        <v>0</v>
      </c>
      <c r="AA92" s="83">
        <f t="shared" si="41"/>
        <v>0</v>
      </c>
    </row>
    <row r="93" spans="1:27" x14ac:dyDescent="0.25">
      <c r="A93" s="100">
        <v>38</v>
      </c>
      <c r="B93" s="101">
        <f t="shared" si="3"/>
        <v>-3870000</v>
      </c>
      <c r="C93" s="102">
        <f t="shared" ref="C93:V93" si="45">IF((C$55-C39)&lt;0,(C$55-C39),0)</f>
        <v>0</v>
      </c>
      <c r="D93" s="82">
        <f t="shared" si="45"/>
        <v>-150000</v>
      </c>
      <c r="E93" s="82">
        <f t="shared" si="45"/>
        <v>0</v>
      </c>
      <c r="F93" s="82">
        <f t="shared" si="45"/>
        <v>-1035000</v>
      </c>
      <c r="G93" s="82">
        <f t="shared" si="45"/>
        <v>-1855000</v>
      </c>
      <c r="H93" s="82">
        <f t="shared" si="45"/>
        <v>-830000</v>
      </c>
      <c r="I93" s="82">
        <f t="shared" si="45"/>
        <v>0</v>
      </c>
      <c r="J93" s="82">
        <f t="shared" si="45"/>
        <v>0</v>
      </c>
      <c r="K93" s="82">
        <f t="shared" si="45"/>
        <v>0</v>
      </c>
      <c r="L93" s="82">
        <f t="shared" si="45"/>
        <v>0</v>
      </c>
      <c r="M93" s="82">
        <f t="shared" si="45"/>
        <v>0</v>
      </c>
      <c r="N93" s="82">
        <f t="shared" si="45"/>
        <v>0</v>
      </c>
      <c r="O93" s="82">
        <f t="shared" si="45"/>
        <v>0</v>
      </c>
      <c r="P93" s="82">
        <f t="shared" si="45"/>
        <v>0</v>
      </c>
      <c r="Q93" s="82">
        <f t="shared" si="45"/>
        <v>0</v>
      </c>
      <c r="R93" s="82">
        <f t="shared" si="45"/>
        <v>0</v>
      </c>
      <c r="S93" s="82">
        <f t="shared" si="45"/>
        <v>0</v>
      </c>
      <c r="T93" s="82">
        <f t="shared" si="45"/>
        <v>0</v>
      </c>
      <c r="U93" s="82">
        <f t="shared" si="45"/>
        <v>0</v>
      </c>
      <c r="V93" s="83">
        <f t="shared" si="45"/>
        <v>0</v>
      </c>
      <c r="W93" s="103">
        <f t="shared" si="39"/>
        <v>8000000</v>
      </c>
      <c r="X93" s="101">
        <f t="shared" si="5"/>
        <v>4130000</v>
      </c>
      <c r="Z93" s="109">
        <f t="shared" si="8"/>
        <v>0</v>
      </c>
      <c r="AA93" s="83">
        <f t="shared" si="41"/>
        <v>0</v>
      </c>
    </row>
    <row r="94" spans="1:27" x14ac:dyDescent="0.25">
      <c r="A94" s="100">
        <v>39</v>
      </c>
      <c r="B94" s="101">
        <f t="shared" si="3"/>
        <v>-3870000</v>
      </c>
      <c r="C94" s="102">
        <f t="shared" ref="C94:V94" si="46">IF((C$55-C40)&lt;0,(C$55-C40),0)</f>
        <v>0</v>
      </c>
      <c r="D94" s="82">
        <f t="shared" si="46"/>
        <v>-150000</v>
      </c>
      <c r="E94" s="82">
        <f t="shared" si="46"/>
        <v>0</v>
      </c>
      <c r="F94" s="82">
        <f t="shared" si="46"/>
        <v>-1035000</v>
      </c>
      <c r="G94" s="82">
        <f t="shared" si="46"/>
        <v>-1855000</v>
      </c>
      <c r="H94" s="82">
        <f t="shared" si="46"/>
        <v>-830000</v>
      </c>
      <c r="I94" s="82">
        <f t="shared" si="46"/>
        <v>0</v>
      </c>
      <c r="J94" s="82">
        <f t="shared" si="46"/>
        <v>0</v>
      </c>
      <c r="K94" s="82">
        <f t="shared" si="46"/>
        <v>0</v>
      </c>
      <c r="L94" s="82">
        <f t="shared" si="46"/>
        <v>0</v>
      </c>
      <c r="M94" s="82">
        <f t="shared" si="46"/>
        <v>0</v>
      </c>
      <c r="N94" s="82">
        <f t="shared" si="46"/>
        <v>0</v>
      </c>
      <c r="O94" s="82">
        <f t="shared" si="46"/>
        <v>0</v>
      </c>
      <c r="P94" s="82">
        <f t="shared" si="46"/>
        <v>0</v>
      </c>
      <c r="Q94" s="82">
        <f t="shared" si="46"/>
        <v>0</v>
      </c>
      <c r="R94" s="82">
        <f t="shared" si="46"/>
        <v>0</v>
      </c>
      <c r="S94" s="82">
        <f t="shared" si="46"/>
        <v>0</v>
      </c>
      <c r="T94" s="82">
        <f t="shared" si="46"/>
        <v>0</v>
      </c>
      <c r="U94" s="82">
        <f t="shared" si="46"/>
        <v>0</v>
      </c>
      <c r="V94" s="83">
        <f t="shared" si="46"/>
        <v>0</v>
      </c>
      <c r="W94" s="103">
        <f t="shared" si="39"/>
        <v>8000000</v>
      </c>
      <c r="X94" s="101">
        <f t="shared" si="5"/>
        <v>4130000</v>
      </c>
      <c r="Z94" s="109">
        <f t="shared" si="8"/>
        <v>0</v>
      </c>
      <c r="AA94" s="83">
        <f t="shared" si="41"/>
        <v>0</v>
      </c>
    </row>
    <row r="95" spans="1:27" x14ac:dyDescent="0.25">
      <c r="A95" s="100">
        <v>40</v>
      </c>
      <c r="B95" s="101">
        <f t="shared" si="3"/>
        <v>-3870000</v>
      </c>
      <c r="C95" s="102">
        <f t="shared" ref="C95:V95" si="47">IF((C$55-C41)&lt;0,(C$55-C41),0)</f>
        <v>0</v>
      </c>
      <c r="D95" s="82">
        <f t="shared" si="47"/>
        <v>-150000</v>
      </c>
      <c r="E95" s="82">
        <f t="shared" si="47"/>
        <v>0</v>
      </c>
      <c r="F95" s="82">
        <f t="shared" si="47"/>
        <v>-1035000</v>
      </c>
      <c r="G95" s="82">
        <f t="shared" si="47"/>
        <v>-1855000</v>
      </c>
      <c r="H95" s="82">
        <f t="shared" si="47"/>
        <v>-830000</v>
      </c>
      <c r="I95" s="82">
        <f t="shared" si="47"/>
        <v>0</v>
      </c>
      <c r="J95" s="82">
        <f t="shared" si="47"/>
        <v>0</v>
      </c>
      <c r="K95" s="82">
        <f t="shared" si="47"/>
        <v>0</v>
      </c>
      <c r="L95" s="82">
        <f t="shared" si="47"/>
        <v>0</v>
      </c>
      <c r="M95" s="82">
        <f t="shared" si="47"/>
        <v>0</v>
      </c>
      <c r="N95" s="82">
        <f t="shared" si="47"/>
        <v>0</v>
      </c>
      <c r="O95" s="82">
        <f t="shared" si="47"/>
        <v>0</v>
      </c>
      <c r="P95" s="82">
        <f t="shared" si="47"/>
        <v>0</v>
      </c>
      <c r="Q95" s="82">
        <f t="shared" si="47"/>
        <v>0</v>
      </c>
      <c r="R95" s="82">
        <f t="shared" si="47"/>
        <v>0</v>
      </c>
      <c r="S95" s="82">
        <f t="shared" si="47"/>
        <v>0</v>
      </c>
      <c r="T95" s="82">
        <f t="shared" si="47"/>
        <v>0</v>
      </c>
      <c r="U95" s="82">
        <f t="shared" si="47"/>
        <v>0</v>
      </c>
      <c r="V95" s="83">
        <f t="shared" si="47"/>
        <v>0</v>
      </c>
      <c r="W95" s="103">
        <f t="shared" si="39"/>
        <v>8000000</v>
      </c>
      <c r="X95" s="101">
        <f t="shared" si="5"/>
        <v>4130000</v>
      </c>
      <c r="Z95" s="109">
        <f t="shared" si="8"/>
        <v>0</v>
      </c>
      <c r="AA95" s="83">
        <f t="shared" si="41"/>
        <v>0</v>
      </c>
    </row>
    <row r="96" spans="1:27" x14ac:dyDescent="0.25">
      <c r="A96" s="100">
        <v>41</v>
      </c>
      <c r="B96" s="101">
        <f t="shared" si="3"/>
        <v>-3870000</v>
      </c>
      <c r="C96" s="102">
        <f t="shared" ref="C96:V96" si="48">IF((C$55-C42)&lt;0,(C$55-C42),0)</f>
        <v>0</v>
      </c>
      <c r="D96" s="82">
        <f t="shared" si="48"/>
        <v>-150000</v>
      </c>
      <c r="E96" s="82">
        <f t="shared" si="48"/>
        <v>0</v>
      </c>
      <c r="F96" s="82">
        <f t="shared" si="48"/>
        <v>-1035000</v>
      </c>
      <c r="G96" s="82">
        <f t="shared" si="48"/>
        <v>-1855000</v>
      </c>
      <c r="H96" s="82">
        <f t="shared" si="48"/>
        <v>-830000</v>
      </c>
      <c r="I96" s="82">
        <f t="shared" si="48"/>
        <v>0</v>
      </c>
      <c r="J96" s="82">
        <f t="shared" si="48"/>
        <v>0</v>
      </c>
      <c r="K96" s="82">
        <f t="shared" si="48"/>
        <v>0</v>
      </c>
      <c r="L96" s="82">
        <f t="shared" si="48"/>
        <v>0</v>
      </c>
      <c r="M96" s="82">
        <f t="shared" si="48"/>
        <v>0</v>
      </c>
      <c r="N96" s="82">
        <f t="shared" si="48"/>
        <v>0</v>
      </c>
      <c r="O96" s="82">
        <f t="shared" si="48"/>
        <v>0</v>
      </c>
      <c r="P96" s="82">
        <f t="shared" si="48"/>
        <v>0</v>
      </c>
      <c r="Q96" s="82">
        <f t="shared" si="48"/>
        <v>0</v>
      </c>
      <c r="R96" s="82">
        <f t="shared" si="48"/>
        <v>0</v>
      </c>
      <c r="S96" s="82">
        <f t="shared" si="48"/>
        <v>0</v>
      </c>
      <c r="T96" s="82">
        <f t="shared" si="48"/>
        <v>0</v>
      </c>
      <c r="U96" s="82">
        <f t="shared" si="48"/>
        <v>0</v>
      </c>
      <c r="V96" s="83">
        <f t="shared" si="48"/>
        <v>0</v>
      </c>
      <c r="W96" s="103">
        <f t="shared" si="39"/>
        <v>8000000</v>
      </c>
      <c r="X96" s="101">
        <f t="shared" si="5"/>
        <v>4130000</v>
      </c>
      <c r="Z96" s="109">
        <f t="shared" si="8"/>
        <v>0</v>
      </c>
      <c r="AA96" s="83">
        <f t="shared" si="41"/>
        <v>0</v>
      </c>
    </row>
    <row r="97" spans="1:27" x14ac:dyDescent="0.25">
      <c r="A97" s="100">
        <v>42</v>
      </c>
      <c r="B97" s="101">
        <f t="shared" si="3"/>
        <v>-3870000</v>
      </c>
      <c r="C97" s="102">
        <f t="shared" ref="C97:V97" si="49">IF((C$55-C43)&lt;0,(C$55-C43),0)</f>
        <v>0</v>
      </c>
      <c r="D97" s="82">
        <f t="shared" si="49"/>
        <v>-150000</v>
      </c>
      <c r="E97" s="82">
        <f t="shared" si="49"/>
        <v>0</v>
      </c>
      <c r="F97" s="82">
        <f t="shared" si="49"/>
        <v>-1035000</v>
      </c>
      <c r="G97" s="82">
        <f t="shared" si="49"/>
        <v>-1855000</v>
      </c>
      <c r="H97" s="82">
        <f t="shared" si="49"/>
        <v>-830000</v>
      </c>
      <c r="I97" s="82">
        <f t="shared" si="49"/>
        <v>0</v>
      </c>
      <c r="J97" s="82">
        <f t="shared" si="49"/>
        <v>0</v>
      </c>
      <c r="K97" s="82">
        <f t="shared" si="49"/>
        <v>0</v>
      </c>
      <c r="L97" s="82">
        <f t="shared" si="49"/>
        <v>0</v>
      </c>
      <c r="M97" s="82">
        <f t="shared" si="49"/>
        <v>0</v>
      </c>
      <c r="N97" s="82">
        <f t="shared" si="49"/>
        <v>0</v>
      </c>
      <c r="O97" s="82">
        <f t="shared" si="49"/>
        <v>0</v>
      </c>
      <c r="P97" s="82">
        <f t="shared" si="49"/>
        <v>0</v>
      </c>
      <c r="Q97" s="82">
        <f t="shared" si="49"/>
        <v>0</v>
      </c>
      <c r="R97" s="82">
        <f t="shared" si="49"/>
        <v>0</v>
      </c>
      <c r="S97" s="82">
        <f t="shared" si="49"/>
        <v>0</v>
      </c>
      <c r="T97" s="82">
        <f t="shared" si="49"/>
        <v>0</v>
      </c>
      <c r="U97" s="82">
        <f t="shared" si="49"/>
        <v>0</v>
      </c>
      <c r="V97" s="83">
        <f t="shared" si="49"/>
        <v>0</v>
      </c>
      <c r="W97" s="103">
        <f t="shared" si="39"/>
        <v>8000000</v>
      </c>
      <c r="X97" s="101">
        <f t="shared" si="5"/>
        <v>4130000</v>
      </c>
      <c r="Z97" s="109">
        <f t="shared" si="8"/>
        <v>0</v>
      </c>
      <c r="AA97" s="83">
        <f t="shared" si="41"/>
        <v>0</v>
      </c>
    </row>
    <row r="98" spans="1:27" x14ac:dyDescent="0.25">
      <c r="A98" s="100">
        <v>43</v>
      </c>
      <c r="B98" s="101">
        <f t="shared" si="3"/>
        <v>-3870000</v>
      </c>
      <c r="C98" s="102">
        <f t="shared" ref="C98:V98" si="50">IF((C$55-C44)&lt;0,(C$55-C44),0)</f>
        <v>0</v>
      </c>
      <c r="D98" s="82">
        <f t="shared" si="50"/>
        <v>-150000</v>
      </c>
      <c r="E98" s="82">
        <f t="shared" si="50"/>
        <v>0</v>
      </c>
      <c r="F98" s="82">
        <f t="shared" si="50"/>
        <v>-1035000</v>
      </c>
      <c r="G98" s="82">
        <f t="shared" si="50"/>
        <v>-1855000</v>
      </c>
      <c r="H98" s="82">
        <f t="shared" si="50"/>
        <v>-830000</v>
      </c>
      <c r="I98" s="82">
        <f t="shared" si="50"/>
        <v>0</v>
      </c>
      <c r="J98" s="82">
        <f t="shared" si="50"/>
        <v>0</v>
      </c>
      <c r="K98" s="82">
        <f t="shared" si="50"/>
        <v>0</v>
      </c>
      <c r="L98" s="82">
        <f t="shared" si="50"/>
        <v>0</v>
      </c>
      <c r="M98" s="82">
        <f t="shared" si="50"/>
        <v>0</v>
      </c>
      <c r="N98" s="82">
        <f t="shared" si="50"/>
        <v>0</v>
      </c>
      <c r="O98" s="82">
        <f t="shared" si="50"/>
        <v>0</v>
      </c>
      <c r="P98" s="82">
        <f t="shared" si="50"/>
        <v>0</v>
      </c>
      <c r="Q98" s="82">
        <f t="shared" si="50"/>
        <v>0</v>
      </c>
      <c r="R98" s="82">
        <f t="shared" si="50"/>
        <v>0</v>
      </c>
      <c r="S98" s="82">
        <f t="shared" si="50"/>
        <v>0</v>
      </c>
      <c r="T98" s="82">
        <f t="shared" si="50"/>
        <v>0</v>
      </c>
      <c r="U98" s="82">
        <f t="shared" si="50"/>
        <v>0</v>
      </c>
      <c r="V98" s="83">
        <f t="shared" si="50"/>
        <v>0</v>
      </c>
      <c r="W98" s="103">
        <f t="shared" si="39"/>
        <v>8000000</v>
      </c>
      <c r="X98" s="101">
        <f t="shared" si="5"/>
        <v>4130000</v>
      </c>
      <c r="Z98" s="109">
        <f t="shared" si="8"/>
        <v>0</v>
      </c>
      <c r="AA98" s="83">
        <f t="shared" si="41"/>
        <v>0</v>
      </c>
    </row>
    <row r="99" spans="1:27" x14ac:dyDescent="0.25">
      <c r="A99" s="100">
        <v>44</v>
      </c>
      <c r="B99" s="101">
        <f t="shared" si="3"/>
        <v>-3870000</v>
      </c>
      <c r="C99" s="102">
        <f t="shared" ref="C99:V99" si="51">IF((C$55-C45)&lt;0,(C$55-C45),0)</f>
        <v>0</v>
      </c>
      <c r="D99" s="82">
        <f t="shared" si="51"/>
        <v>-150000</v>
      </c>
      <c r="E99" s="82">
        <f t="shared" si="51"/>
        <v>0</v>
      </c>
      <c r="F99" s="82">
        <f t="shared" si="51"/>
        <v>-1035000</v>
      </c>
      <c r="G99" s="82">
        <f t="shared" si="51"/>
        <v>-1855000</v>
      </c>
      <c r="H99" s="82">
        <f t="shared" si="51"/>
        <v>-830000</v>
      </c>
      <c r="I99" s="82">
        <f t="shared" si="51"/>
        <v>0</v>
      </c>
      <c r="J99" s="82">
        <f t="shared" si="51"/>
        <v>0</v>
      </c>
      <c r="K99" s="82">
        <f t="shared" si="51"/>
        <v>0</v>
      </c>
      <c r="L99" s="82">
        <f t="shared" si="51"/>
        <v>0</v>
      </c>
      <c r="M99" s="82">
        <f t="shared" si="51"/>
        <v>0</v>
      </c>
      <c r="N99" s="82">
        <f t="shared" si="51"/>
        <v>0</v>
      </c>
      <c r="O99" s="82">
        <f t="shared" si="51"/>
        <v>0</v>
      </c>
      <c r="P99" s="82">
        <f t="shared" si="51"/>
        <v>0</v>
      </c>
      <c r="Q99" s="82">
        <f t="shared" si="51"/>
        <v>0</v>
      </c>
      <c r="R99" s="82">
        <f t="shared" si="51"/>
        <v>0</v>
      </c>
      <c r="S99" s="82">
        <f t="shared" si="51"/>
        <v>0</v>
      </c>
      <c r="T99" s="82">
        <f t="shared" si="51"/>
        <v>0</v>
      </c>
      <c r="U99" s="82">
        <f t="shared" si="51"/>
        <v>0</v>
      </c>
      <c r="V99" s="83">
        <f t="shared" si="51"/>
        <v>0</v>
      </c>
      <c r="W99" s="103">
        <f t="shared" si="39"/>
        <v>8000000</v>
      </c>
      <c r="X99" s="101">
        <f t="shared" si="5"/>
        <v>4130000</v>
      </c>
      <c r="Z99" s="109">
        <f t="shared" si="8"/>
        <v>0</v>
      </c>
      <c r="AA99" s="83">
        <f t="shared" si="41"/>
        <v>0</v>
      </c>
    </row>
    <row r="100" spans="1:27" x14ac:dyDescent="0.25">
      <c r="A100" s="100">
        <v>45</v>
      </c>
      <c r="B100" s="101">
        <f t="shared" si="3"/>
        <v>-3870000</v>
      </c>
      <c r="C100" s="102">
        <f t="shared" ref="C100:V100" si="52">IF((C$55-C46)&lt;0,(C$55-C46),0)</f>
        <v>0</v>
      </c>
      <c r="D100" s="82">
        <f t="shared" si="52"/>
        <v>-150000</v>
      </c>
      <c r="E100" s="82">
        <f t="shared" si="52"/>
        <v>0</v>
      </c>
      <c r="F100" s="82">
        <f t="shared" si="52"/>
        <v>-1035000</v>
      </c>
      <c r="G100" s="82">
        <f t="shared" si="52"/>
        <v>-1855000</v>
      </c>
      <c r="H100" s="82">
        <f t="shared" si="52"/>
        <v>-830000</v>
      </c>
      <c r="I100" s="82">
        <f t="shared" si="52"/>
        <v>0</v>
      </c>
      <c r="J100" s="82">
        <f t="shared" si="52"/>
        <v>0</v>
      </c>
      <c r="K100" s="82">
        <f t="shared" si="52"/>
        <v>0</v>
      </c>
      <c r="L100" s="82">
        <f t="shared" si="52"/>
        <v>0</v>
      </c>
      <c r="M100" s="82">
        <f t="shared" si="52"/>
        <v>0</v>
      </c>
      <c r="N100" s="82">
        <f t="shared" si="52"/>
        <v>0</v>
      </c>
      <c r="O100" s="82">
        <f t="shared" si="52"/>
        <v>0</v>
      </c>
      <c r="P100" s="82">
        <f t="shared" si="52"/>
        <v>0</v>
      </c>
      <c r="Q100" s="82">
        <f t="shared" si="52"/>
        <v>0</v>
      </c>
      <c r="R100" s="82">
        <f t="shared" si="52"/>
        <v>0</v>
      </c>
      <c r="S100" s="82">
        <f t="shared" si="52"/>
        <v>0</v>
      </c>
      <c r="T100" s="82">
        <f t="shared" si="52"/>
        <v>0</v>
      </c>
      <c r="U100" s="82">
        <f t="shared" si="52"/>
        <v>0</v>
      </c>
      <c r="V100" s="83">
        <f t="shared" si="52"/>
        <v>0</v>
      </c>
      <c r="W100" s="103">
        <f t="shared" si="39"/>
        <v>8000000</v>
      </c>
      <c r="X100" s="101">
        <f t="shared" si="5"/>
        <v>4130000</v>
      </c>
      <c r="Z100" s="109">
        <f t="shared" si="8"/>
        <v>0</v>
      </c>
      <c r="AA100" s="83">
        <f t="shared" si="41"/>
        <v>0</v>
      </c>
    </row>
    <row r="101" spans="1:27" x14ac:dyDescent="0.25">
      <c r="A101" s="100">
        <v>46</v>
      </c>
      <c r="B101" s="101">
        <f t="shared" si="3"/>
        <v>-3870000</v>
      </c>
      <c r="C101" s="102">
        <f t="shared" ref="C101:V101" si="53">IF((C$55-C47)&lt;0,(C$55-C47),0)</f>
        <v>0</v>
      </c>
      <c r="D101" s="82">
        <f t="shared" si="53"/>
        <v>-150000</v>
      </c>
      <c r="E101" s="82">
        <f t="shared" si="53"/>
        <v>0</v>
      </c>
      <c r="F101" s="82">
        <f t="shared" si="53"/>
        <v>-1035000</v>
      </c>
      <c r="G101" s="82">
        <f t="shared" si="53"/>
        <v>-1855000</v>
      </c>
      <c r="H101" s="82">
        <f t="shared" si="53"/>
        <v>-830000</v>
      </c>
      <c r="I101" s="82">
        <f t="shared" si="53"/>
        <v>0</v>
      </c>
      <c r="J101" s="82">
        <f t="shared" si="53"/>
        <v>0</v>
      </c>
      <c r="K101" s="82">
        <f t="shared" si="53"/>
        <v>0</v>
      </c>
      <c r="L101" s="82">
        <f t="shared" si="53"/>
        <v>0</v>
      </c>
      <c r="M101" s="82">
        <f t="shared" si="53"/>
        <v>0</v>
      </c>
      <c r="N101" s="82">
        <f t="shared" si="53"/>
        <v>0</v>
      </c>
      <c r="O101" s="82">
        <f t="shared" si="53"/>
        <v>0</v>
      </c>
      <c r="P101" s="82">
        <f t="shared" si="53"/>
        <v>0</v>
      </c>
      <c r="Q101" s="82">
        <f t="shared" si="53"/>
        <v>0</v>
      </c>
      <c r="R101" s="82">
        <f t="shared" si="53"/>
        <v>0</v>
      </c>
      <c r="S101" s="82">
        <f t="shared" si="53"/>
        <v>0</v>
      </c>
      <c r="T101" s="82">
        <f t="shared" si="53"/>
        <v>0</v>
      </c>
      <c r="U101" s="82">
        <f t="shared" si="53"/>
        <v>0</v>
      </c>
      <c r="V101" s="83">
        <f t="shared" si="53"/>
        <v>0</v>
      </c>
      <c r="W101" s="103">
        <f t="shared" si="39"/>
        <v>8000000</v>
      </c>
      <c r="X101" s="101">
        <f t="shared" si="5"/>
        <v>4130000</v>
      </c>
      <c r="Z101" s="109">
        <f t="shared" si="8"/>
        <v>0</v>
      </c>
      <c r="AA101" s="83">
        <f t="shared" si="41"/>
        <v>0</v>
      </c>
    </row>
    <row r="102" spans="1:27" x14ac:dyDescent="0.25">
      <c r="A102" s="100">
        <v>47</v>
      </c>
      <c r="B102" s="101">
        <f t="shared" si="3"/>
        <v>-3870000</v>
      </c>
      <c r="C102" s="102">
        <f t="shared" ref="C102:V102" si="54">IF((C$55-C48)&lt;0,(C$55-C48),0)</f>
        <v>0</v>
      </c>
      <c r="D102" s="82">
        <f t="shared" si="54"/>
        <v>-150000</v>
      </c>
      <c r="E102" s="82">
        <f t="shared" si="54"/>
        <v>0</v>
      </c>
      <c r="F102" s="82">
        <f t="shared" si="54"/>
        <v>-1035000</v>
      </c>
      <c r="G102" s="82">
        <f t="shared" si="54"/>
        <v>-1855000</v>
      </c>
      <c r="H102" s="82">
        <f t="shared" si="54"/>
        <v>-830000</v>
      </c>
      <c r="I102" s="82">
        <f t="shared" si="54"/>
        <v>0</v>
      </c>
      <c r="J102" s="82">
        <f t="shared" si="54"/>
        <v>0</v>
      </c>
      <c r="K102" s="82">
        <f t="shared" si="54"/>
        <v>0</v>
      </c>
      <c r="L102" s="82">
        <f t="shared" si="54"/>
        <v>0</v>
      </c>
      <c r="M102" s="82">
        <f t="shared" si="54"/>
        <v>0</v>
      </c>
      <c r="N102" s="82">
        <f t="shared" si="54"/>
        <v>0</v>
      </c>
      <c r="O102" s="82">
        <f t="shared" si="54"/>
        <v>0</v>
      </c>
      <c r="P102" s="82">
        <f t="shared" si="54"/>
        <v>0</v>
      </c>
      <c r="Q102" s="82">
        <f t="shared" si="54"/>
        <v>0</v>
      </c>
      <c r="R102" s="82">
        <f t="shared" si="54"/>
        <v>0</v>
      </c>
      <c r="S102" s="82">
        <f t="shared" si="54"/>
        <v>0</v>
      </c>
      <c r="T102" s="82">
        <f t="shared" si="54"/>
        <v>0</v>
      </c>
      <c r="U102" s="82">
        <f t="shared" si="54"/>
        <v>0</v>
      </c>
      <c r="V102" s="83">
        <f t="shared" si="54"/>
        <v>0</v>
      </c>
      <c r="W102" s="103">
        <f t="shared" si="39"/>
        <v>8000000</v>
      </c>
      <c r="X102" s="101">
        <f t="shared" si="5"/>
        <v>4130000</v>
      </c>
      <c r="Z102" s="109">
        <f t="shared" si="8"/>
        <v>0</v>
      </c>
      <c r="AA102" s="83">
        <f t="shared" si="41"/>
        <v>0</v>
      </c>
    </row>
    <row r="103" spans="1:27" x14ac:dyDescent="0.25">
      <c r="A103" s="100">
        <v>48</v>
      </c>
      <c r="B103" s="101">
        <f t="shared" si="3"/>
        <v>-3870000</v>
      </c>
      <c r="C103" s="102">
        <f t="shared" ref="C103:V103" si="55">IF((C$55-C49)&lt;0,(C$55-C49),0)</f>
        <v>0</v>
      </c>
      <c r="D103" s="82">
        <f t="shared" si="55"/>
        <v>-150000</v>
      </c>
      <c r="E103" s="82">
        <f t="shared" si="55"/>
        <v>0</v>
      </c>
      <c r="F103" s="82">
        <f t="shared" si="55"/>
        <v>-1035000</v>
      </c>
      <c r="G103" s="82">
        <f t="shared" si="55"/>
        <v>-1855000</v>
      </c>
      <c r="H103" s="82">
        <f t="shared" si="55"/>
        <v>-830000</v>
      </c>
      <c r="I103" s="82">
        <f t="shared" si="55"/>
        <v>0</v>
      </c>
      <c r="J103" s="82">
        <f t="shared" si="55"/>
        <v>0</v>
      </c>
      <c r="K103" s="82">
        <f t="shared" si="55"/>
        <v>0</v>
      </c>
      <c r="L103" s="82">
        <f t="shared" si="55"/>
        <v>0</v>
      </c>
      <c r="M103" s="82">
        <f t="shared" si="55"/>
        <v>0</v>
      </c>
      <c r="N103" s="82">
        <f t="shared" si="55"/>
        <v>0</v>
      </c>
      <c r="O103" s="82">
        <f t="shared" si="55"/>
        <v>0</v>
      </c>
      <c r="P103" s="82">
        <f t="shared" si="55"/>
        <v>0</v>
      </c>
      <c r="Q103" s="82">
        <f t="shared" si="55"/>
        <v>0</v>
      </c>
      <c r="R103" s="82">
        <f t="shared" si="55"/>
        <v>0</v>
      </c>
      <c r="S103" s="82">
        <f t="shared" si="55"/>
        <v>0</v>
      </c>
      <c r="T103" s="82">
        <f t="shared" si="55"/>
        <v>0</v>
      </c>
      <c r="U103" s="82">
        <f t="shared" si="55"/>
        <v>0</v>
      </c>
      <c r="V103" s="83">
        <f t="shared" si="55"/>
        <v>0</v>
      </c>
      <c r="W103" s="103">
        <f t="shared" si="39"/>
        <v>8000000</v>
      </c>
      <c r="X103" s="101">
        <f t="shared" si="5"/>
        <v>4130000</v>
      </c>
      <c r="Z103" s="109">
        <f t="shared" si="8"/>
        <v>0</v>
      </c>
      <c r="AA103" s="83">
        <f t="shared" si="41"/>
        <v>0</v>
      </c>
    </row>
    <row r="104" spans="1:27" x14ac:dyDescent="0.25">
      <c r="A104" s="100">
        <v>49</v>
      </c>
      <c r="B104" s="101">
        <f t="shared" si="3"/>
        <v>-3870000</v>
      </c>
      <c r="C104" s="102">
        <f t="shared" ref="C104:V104" si="56">IF((C$55-C50)&lt;0,(C$55-C50),0)</f>
        <v>0</v>
      </c>
      <c r="D104" s="82">
        <f t="shared" si="56"/>
        <v>-150000</v>
      </c>
      <c r="E104" s="82">
        <f t="shared" si="56"/>
        <v>0</v>
      </c>
      <c r="F104" s="82">
        <f t="shared" si="56"/>
        <v>-1035000</v>
      </c>
      <c r="G104" s="82">
        <f t="shared" si="56"/>
        <v>-1855000</v>
      </c>
      <c r="H104" s="82">
        <f t="shared" si="56"/>
        <v>-830000</v>
      </c>
      <c r="I104" s="82">
        <f t="shared" si="56"/>
        <v>0</v>
      </c>
      <c r="J104" s="82">
        <f t="shared" si="56"/>
        <v>0</v>
      </c>
      <c r="K104" s="82">
        <f t="shared" si="56"/>
        <v>0</v>
      </c>
      <c r="L104" s="82">
        <f t="shared" si="56"/>
        <v>0</v>
      </c>
      <c r="M104" s="82">
        <f t="shared" si="56"/>
        <v>0</v>
      </c>
      <c r="N104" s="82">
        <f t="shared" si="56"/>
        <v>0</v>
      </c>
      <c r="O104" s="82">
        <f t="shared" si="56"/>
        <v>0</v>
      </c>
      <c r="P104" s="82">
        <f t="shared" si="56"/>
        <v>0</v>
      </c>
      <c r="Q104" s="82">
        <f t="shared" si="56"/>
        <v>0</v>
      </c>
      <c r="R104" s="82">
        <f t="shared" si="56"/>
        <v>0</v>
      </c>
      <c r="S104" s="82">
        <f t="shared" si="56"/>
        <v>0</v>
      </c>
      <c r="T104" s="82">
        <f t="shared" si="56"/>
        <v>0</v>
      </c>
      <c r="U104" s="82">
        <f t="shared" si="56"/>
        <v>0</v>
      </c>
      <c r="V104" s="83">
        <f t="shared" si="56"/>
        <v>0</v>
      </c>
      <c r="W104" s="103">
        <f t="shared" si="39"/>
        <v>8000000</v>
      </c>
      <c r="X104" s="101">
        <f t="shared" si="5"/>
        <v>4130000</v>
      </c>
      <c r="Z104" s="109">
        <f t="shared" si="8"/>
        <v>0</v>
      </c>
      <c r="AA104" s="83">
        <f t="shared" si="41"/>
        <v>0</v>
      </c>
    </row>
    <row r="105" spans="1:27" ht="15.75" thickBot="1" x14ac:dyDescent="0.3">
      <c r="A105" s="104">
        <v>50</v>
      </c>
      <c r="B105" s="105">
        <f t="shared" si="3"/>
        <v>-3870000</v>
      </c>
      <c r="C105" s="106">
        <f t="shared" ref="C105:V105" si="57">IF((C$55-C51)&lt;0,(C$55-C51),0)</f>
        <v>0</v>
      </c>
      <c r="D105" s="88">
        <f t="shared" si="57"/>
        <v>-150000</v>
      </c>
      <c r="E105" s="88">
        <f t="shared" si="57"/>
        <v>0</v>
      </c>
      <c r="F105" s="88">
        <f t="shared" si="57"/>
        <v>-1035000</v>
      </c>
      <c r="G105" s="88">
        <f t="shared" si="57"/>
        <v>-1855000</v>
      </c>
      <c r="H105" s="88">
        <f t="shared" si="57"/>
        <v>-830000</v>
      </c>
      <c r="I105" s="88">
        <f t="shared" si="57"/>
        <v>0</v>
      </c>
      <c r="J105" s="88">
        <f t="shared" si="57"/>
        <v>0</v>
      </c>
      <c r="K105" s="88">
        <f t="shared" si="57"/>
        <v>0</v>
      </c>
      <c r="L105" s="88">
        <f t="shared" si="57"/>
        <v>0</v>
      </c>
      <c r="M105" s="88">
        <f t="shared" si="57"/>
        <v>0</v>
      </c>
      <c r="N105" s="88">
        <f t="shared" si="57"/>
        <v>0</v>
      </c>
      <c r="O105" s="88">
        <f t="shared" si="57"/>
        <v>0</v>
      </c>
      <c r="P105" s="88">
        <f t="shared" si="57"/>
        <v>0</v>
      </c>
      <c r="Q105" s="88">
        <f t="shared" si="57"/>
        <v>0</v>
      </c>
      <c r="R105" s="88">
        <f t="shared" si="57"/>
        <v>0</v>
      </c>
      <c r="S105" s="88">
        <f t="shared" si="57"/>
        <v>0</v>
      </c>
      <c r="T105" s="88">
        <f t="shared" si="57"/>
        <v>0</v>
      </c>
      <c r="U105" s="88">
        <f t="shared" si="57"/>
        <v>0</v>
      </c>
      <c r="V105" s="89">
        <f t="shared" si="57"/>
        <v>0</v>
      </c>
      <c r="W105" s="107">
        <f t="shared" si="39"/>
        <v>8000000</v>
      </c>
      <c r="X105" s="105">
        <f t="shared" si="5"/>
        <v>4130000</v>
      </c>
      <c r="Z105" s="110">
        <f t="shared" si="8"/>
        <v>0</v>
      </c>
      <c r="AA105" s="89">
        <f t="shared" si="41"/>
        <v>0</v>
      </c>
    </row>
    <row r="106" spans="1:27" ht="15.75" thickBot="1" x14ac:dyDescent="0.3"/>
    <row r="107" spans="1:27" ht="15.75" thickBot="1" x14ac:dyDescent="0.3">
      <c r="A107" s="10" t="s">
        <v>13</v>
      </c>
      <c r="B107" s="10" t="s">
        <v>0</v>
      </c>
      <c r="C107" s="6" t="s">
        <v>3</v>
      </c>
      <c r="D107" s="6" t="s">
        <v>4</v>
      </c>
      <c r="E107" s="6" t="s">
        <v>5</v>
      </c>
      <c r="F107" s="6" t="s">
        <v>6</v>
      </c>
      <c r="G107" s="6" t="s">
        <v>7</v>
      </c>
      <c r="H107" s="6" t="s">
        <v>8</v>
      </c>
      <c r="I107" s="6" t="s">
        <v>9</v>
      </c>
      <c r="J107" s="6" t="s">
        <v>10</v>
      </c>
      <c r="K107" s="6" t="s">
        <v>11</v>
      </c>
      <c r="L107" s="6" t="s">
        <v>12</v>
      </c>
      <c r="M107" s="6" t="s">
        <v>22</v>
      </c>
      <c r="N107" s="6" t="s">
        <v>23</v>
      </c>
      <c r="O107" s="6" t="s">
        <v>24</v>
      </c>
      <c r="P107" s="7" t="s">
        <v>25</v>
      </c>
      <c r="Q107" s="6" t="s">
        <v>26</v>
      </c>
      <c r="R107" s="6" t="s">
        <v>27</v>
      </c>
      <c r="S107" s="6" t="s">
        <v>28</v>
      </c>
      <c r="T107" s="7" t="s">
        <v>29</v>
      </c>
      <c r="U107" s="6" t="s">
        <v>30</v>
      </c>
      <c r="V107" s="6" t="s">
        <v>31</v>
      </c>
      <c r="Z107" s="64"/>
    </row>
    <row r="108" spans="1:27" s="61" customFormat="1" ht="15.75" thickBot="1" x14ac:dyDescent="0.3">
      <c r="A108" s="111"/>
      <c r="B108" s="112">
        <f>'Input Table'!B56</f>
        <v>37700000</v>
      </c>
      <c r="C108" s="112">
        <f>'Input Table'!C56</f>
        <v>2000000</v>
      </c>
      <c r="D108" s="112">
        <f>'Input Table'!D56</f>
        <v>2000000</v>
      </c>
      <c r="E108" s="112">
        <f>'Input Table'!E56</f>
        <v>6000000</v>
      </c>
      <c r="F108" s="112">
        <f>'Input Table'!F56</f>
        <v>5000000</v>
      </c>
      <c r="G108" s="112">
        <f>'Input Table'!G56</f>
        <v>6000000</v>
      </c>
      <c r="H108" s="112">
        <f>'Input Table'!H56</f>
        <v>5000000</v>
      </c>
      <c r="I108" s="112">
        <f>'Input Table'!I56</f>
        <v>2000000</v>
      </c>
      <c r="J108" s="112">
        <f>'Input Table'!J56</f>
        <v>1700000</v>
      </c>
      <c r="K108" s="112">
        <f>'Input Table'!K56</f>
        <v>0</v>
      </c>
      <c r="L108" s="112">
        <f>'Input Table'!L56</f>
        <v>0</v>
      </c>
      <c r="M108" s="112">
        <f>'Input Table'!M56</f>
        <v>0</v>
      </c>
      <c r="N108" s="112">
        <f>'Input Table'!N56</f>
        <v>0</v>
      </c>
      <c r="O108" s="112">
        <f>'Input Table'!O56</f>
        <v>0</v>
      </c>
      <c r="P108" s="112">
        <f>'Input Table'!P56</f>
        <v>0</v>
      </c>
      <c r="Q108" s="112">
        <f>'Input Table'!Q56</f>
        <v>0</v>
      </c>
      <c r="R108" s="112">
        <f>'Input Table'!R56</f>
        <v>0</v>
      </c>
      <c r="S108" s="112">
        <f>'Input Table'!S56</f>
        <v>0</v>
      </c>
      <c r="T108" s="112">
        <f>'Input Table'!T56</f>
        <v>0</v>
      </c>
      <c r="U108" s="112">
        <f>'Input Table'!U56</f>
        <v>0</v>
      </c>
      <c r="V108" s="113">
        <f>'Input Table'!V56</f>
        <v>0</v>
      </c>
    </row>
    <row r="109" spans="1:27" s="61" customFormat="1" ht="15.75" thickBot="1" x14ac:dyDescent="0.3">
      <c r="A109" s="111">
        <f>LARGE(Z56:Z105,1)</f>
        <v>9</v>
      </c>
      <c r="B109" s="112">
        <f>VLOOKUP($A$109,$A$2:$V$51,2)</f>
        <v>32570000</v>
      </c>
      <c r="C109" s="112">
        <f>VLOOKUP($A$109,$A$2:$V$51,3)</f>
        <v>1250000</v>
      </c>
      <c r="D109" s="112">
        <f>VLOOKUP($A$109,$A$2:$V$51,4)</f>
        <v>2150000</v>
      </c>
      <c r="E109" s="112">
        <f>VLOOKUP($A$109,$A$2:$V$51,5)</f>
        <v>5800000</v>
      </c>
      <c r="F109" s="112">
        <f>VLOOKUP($A$109,$A$2:$V$51,6)</f>
        <v>6035000</v>
      </c>
      <c r="G109" s="112">
        <f>VLOOKUP($A$109,$A$2:$V$51,7)</f>
        <v>7855000</v>
      </c>
      <c r="H109" s="112">
        <f>VLOOKUP($A$109,$A$2:$V$51,8)</f>
        <v>5830000</v>
      </c>
      <c r="I109" s="112">
        <f>VLOOKUP($A$109,$A$2:$V$51,9)</f>
        <v>1980000</v>
      </c>
      <c r="J109" s="112">
        <f>VLOOKUP($A$109,$A$2:$V$51,10)</f>
        <v>1670000</v>
      </c>
      <c r="K109" s="112">
        <f>VLOOKUP($A$109,$A$2:$V$51,11)</f>
        <v>0</v>
      </c>
      <c r="L109" s="112">
        <f>VLOOKUP($A$109,$A$2:$V$51,12)</f>
        <v>0</v>
      </c>
      <c r="M109" s="112">
        <f>VLOOKUP($A$109,$A$2:$V$51,13)</f>
        <v>0</v>
      </c>
      <c r="N109" s="112">
        <f>VLOOKUP($A$109,$A$2:$V$51,14)</f>
        <v>0</v>
      </c>
      <c r="O109" s="112">
        <f>VLOOKUP($A$109,$A$2:$V$51,15)</f>
        <v>0</v>
      </c>
      <c r="P109" s="112">
        <f>VLOOKUP($A$109,$A$2:$V$51,16)</f>
        <v>0</v>
      </c>
      <c r="Q109" s="112">
        <f>VLOOKUP($A$109,$A$2:$V$51,17)</f>
        <v>0</v>
      </c>
      <c r="R109" s="112">
        <f>VLOOKUP($A$109,$A$2:$V$51,18)</f>
        <v>0</v>
      </c>
      <c r="S109" s="112">
        <f>VLOOKUP($A$109,$A$2:$V$51,19)</f>
        <v>0</v>
      </c>
      <c r="T109" s="112">
        <f>VLOOKUP($A$109,$A$2:$V$51,20)</f>
        <v>0</v>
      </c>
      <c r="U109" s="112">
        <f>VLOOKUP($A$109,$A$2:$V$51,21)</f>
        <v>0</v>
      </c>
      <c r="V109" s="113">
        <f>VLOOKUP($A$109,$A$2:$V$51,22)</f>
        <v>0</v>
      </c>
    </row>
    <row r="110" spans="1:27" x14ac:dyDescent="0.25">
      <c r="A110" s="114" t="s">
        <v>62</v>
      </c>
      <c r="B110" s="98">
        <f>SUM(C110:V110)</f>
        <v>3870000</v>
      </c>
      <c r="C110" s="76">
        <f>IF(C109&gt;C108,C109-C108,0)</f>
        <v>0</v>
      </c>
      <c r="D110" s="76">
        <f t="shared" ref="D110:P110" si="58">IF(D109&gt;D108,D109-D108,0)</f>
        <v>150000</v>
      </c>
      <c r="E110" s="76">
        <f t="shared" si="58"/>
        <v>0</v>
      </c>
      <c r="F110" s="76">
        <f t="shared" si="58"/>
        <v>1035000</v>
      </c>
      <c r="G110" s="76">
        <f t="shared" si="58"/>
        <v>1855000</v>
      </c>
      <c r="H110" s="76">
        <f t="shared" si="58"/>
        <v>830000</v>
      </c>
      <c r="I110" s="76">
        <f t="shared" si="58"/>
        <v>0</v>
      </c>
      <c r="J110" s="76">
        <f t="shared" si="58"/>
        <v>0</v>
      </c>
      <c r="K110" s="76">
        <f t="shared" si="58"/>
        <v>0</v>
      </c>
      <c r="L110" s="76">
        <f t="shared" si="58"/>
        <v>0</v>
      </c>
      <c r="M110" s="76">
        <f t="shared" si="58"/>
        <v>0</v>
      </c>
      <c r="N110" s="76">
        <f t="shared" si="58"/>
        <v>0</v>
      </c>
      <c r="O110" s="76">
        <f t="shared" si="58"/>
        <v>0</v>
      </c>
      <c r="P110" s="76">
        <f t="shared" si="58"/>
        <v>0</v>
      </c>
      <c r="Q110" s="76">
        <f>IF(Q109&gt;Q108,Q109-Q108,0)</f>
        <v>0</v>
      </c>
      <c r="R110" s="76">
        <f t="shared" ref="R110" si="59">IF(R109&gt;R108,R109-R108,0)</f>
        <v>0</v>
      </c>
      <c r="S110" s="76">
        <f t="shared" ref="S110" si="60">IF(S109&gt;S108,S109-S108,0)</f>
        <v>0</v>
      </c>
      <c r="T110" s="76">
        <f t="shared" ref="T110" si="61">IF(T109&gt;T108,T109-T108,0)</f>
        <v>0</v>
      </c>
      <c r="U110" s="76">
        <f t="shared" ref="U110" si="62">IF(U109&gt;U108,U109-U108,0)</f>
        <v>0</v>
      </c>
      <c r="V110" s="77">
        <f t="shared" ref="V110" si="63">IF(V109&gt;V108,V109-V108,0)</f>
        <v>0</v>
      </c>
    </row>
    <row r="111" spans="1:27" x14ac:dyDescent="0.25">
      <c r="A111" s="115" t="s">
        <v>63</v>
      </c>
      <c r="B111" s="102">
        <f>VLOOKUP($A$109,$Z$56:$AA$105,2,FALSE)</f>
        <v>4130000</v>
      </c>
      <c r="C111" s="82">
        <f>((C109-C110)/(SUM($C$109:$V$109)-SUM($C$110:$V$110)))*$B$111</f>
        <v>179878.04878048782</v>
      </c>
      <c r="D111" s="82">
        <f t="shared" ref="D111:M111" si="64">((D109-D110)/(SUM($C$109:$V$109)-SUM($C$110:$V$110)))*$B$111</f>
        <v>287804.87804878049</v>
      </c>
      <c r="E111" s="82">
        <f t="shared" si="64"/>
        <v>834634.14634146343</v>
      </c>
      <c r="F111" s="82">
        <f t="shared" si="64"/>
        <v>719512.19512195128</v>
      </c>
      <c r="G111" s="82">
        <f t="shared" si="64"/>
        <v>863414.63414634147</v>
      </c>
      <c r="H111" s="82">
        <f t="shared" si="64"/>
        <v>719512.19512195128</v>
      </c>
      <c r="I111" s="82">
        <f t="shared" si="64"/>
        <v>284926.82926829264</v>
      </c>
      <c r="J111" s="82">
        <f t="shared" si="64"/>
        <v>240317.07317073172</v>
      </c>
      <c r="K111" s="82">
        <f t="shared" si="64"/>
        <v>0</v>
      </c>
      <c r="L111" s="82">
        <f t="shared" si="64"/>
        <v>0</v>
      </c>
      <c r="M111" s="82">
        <f t="shared" si="64"/>
        <v>0</v>
      </c>
      <c r="N111" s="82">
        <f>((N109-N110)/(SUM($C$109:$V$109)-SUM($C$110:$V$110)))*$B$111</f>
        <v>0</v>
      </c>
      <c r="O111" s="82">
        <f t="shared" ref="O111" si="65">((O109-O110)/(SUM($C$109:$V$109)-SUM($C$110:$V$110)))*$B$111</f>
        <v>0</v>
      </c>
      <c r="P111" s="82">
        <f t="shared" ref="P111" si="66">((P109-P110)/(SUM($C$109:$V$109)-SUM($C$110:$V$110)))*$B$111</f>
        <v>0</v>
      </c>
      <c r="Q111" s="82">
        <f t="shared" ref="Q111" si="67">((Q109-Q110)/(SUM($C$109:$V$109)-SUM($C$110:$V$110)))*$B$111</f>
        <v>0</v>
      </c>
      <c r="R111" s="82">
        <f t="shared" ref="R111" si="68">((R109-R110)/(SUM($C$109:$V$109)-SUM($C$110:$V$110)))*$B$111</f>
        <v>0</v>
      </c>
      <c r="S111" s="82">
        <f t="shared" ref="S111" si="69">((S109-S110)/(SUM($C$109:$V$109)-SUM($C$110:$V$110)))*$B$111</f>
        <v>0</v>
      </c>
      <c r="T111" s="82">
        <f t="shared" ref="T111" si="70">((T109-T110)/(SUM($C$109:$V$109)-SUM($C$110:$V$110)))*$B$111</f>
        <v>0</v>
      </c>
      <c r="U111" s="82">
        <f t="shared" ref="U111" si="71">((U109-U110)/(SUM($C$109:$V$109)-SUM($C$110:$V$110)))*$B$111</f>
        <v>0</v>
      </c>
      <c r="V111" s="83">
        <f t="shared" ref="V111" si="72">((V109-V110)/(SUM($C$109:$V$109)-SUM($C$110:$V$110)))*$B$111</f>
        <v>0</v>
      </c>
    </row>
    <row r="112" spans="1:27" x14ac:dyDescent="0.25">
      <c r="A112" s="115" t="s">
        <v>64</v>
      </c>
      <c r="B112" s="102">
        <f>SUM(B110:B111)</f>
        <v>8000000</v>
      </c>
      <c r="C112" s="82">
        <f t="shared" ref="C112:V112" si="73">SUM(C110:C111)</f>
        <v>179878.04878048782</v>
      </c>
      <c r="D112" s="82">
        <f t="shared" si="73"/>
        <v>437804.87804878049</v>
      </c>
      <c r="E112" s="82">
        <f t="shared" si="73"/>
        <v>834634.14634146343</v>
      </c>
      <c r="F112" s="82">
        <f t="shared" si="73"/>
        <v>1754512.1951219514</v>
      </c>
      <c r="G112" s="82">
        <f t="shared" si="73"/>
        <v>2718414.6341463416</v>
      </c>
      <c r="H112" s="82">
        <f t="shared" si="73"/>
        <v>1549512.1951219514</v>
      </c>
      <c r="I112" s="82">
        <f t="shared" si="73"/>
        <v>284926.82926829264</v>
      </c>
      <c r="J112" s="82">
        <f t="shared" si="73"/>
        <v>240317.07317073172</v>
      </c>
      <c r="K112" s="82">
        <f t="shared" si="73"/>
        <v>0</v>
      </c>
      <c r="L112" s="82">
        <f t="shared" si="73"/>
        <v>0</v>
      </c>
      <c r="M112" s="82">
        <f t="shared" si="73"/>
        <v>0</v>
      </c>
      <c r="N112" s="82">
        <f t="shared" si="73"/>
        <v>0</v>
      </c>
      <c r="O112" s="82">
        <f t="shared" si="73"/>
        <v>0</v>
      </c>
      <c r="P112" s="82">
        <f t="shared" si="73"/>
        <v>0</v>
      </c>
      <c r="Q112" s="82">
        <f t="shared" si="73"/>
        <v>0</v>
      </c>
      <c r="R112" s="82">
        <f t="shared" si="73"/>
        <v>0</v>
      </c>
      <c r="S112" s="82">
        <f t="shared" si="73"/>
        <v>0</v>
      </c>
      <c r="T112" s="82">
        <f t="shared" si="73"/>
        <v>0</v>
      </c>
      <c r="U112" s="82">
        <f t="shared" si="73"/>
        <v>0</v>
      </c>
      <c r="V112" s="83">
        <f t="shared" si="73"/>
        <v>0</v>
      </c>
    </row>
    <row r="113" spans="1:22" x14ac:dyDescent="0.25">
      <c r="A113" s="115" t="s">
        <v>14</v>
      </c>
      <c r="B113" s="116">
        <f>B112/B109</f>
        <v>0.24562480810561868</v>
      </c>
      <c r="C113" s="117">
        <f t="shared" ref="C113:G113" si="74">C112/C109</f>
        <v>0.14390243902439026</v>
      </c>
      <c r="D113" s="117">
        <f t="shared" si="74"/>
        <v>0.20363017583664209</v>
      </c>
      <c r="E113" s="117">
        <f t="shared" si="74"/>
        <v>0.14390243902439026</v>
      </c>
      <c r="F113" s="117">
        <f t="shared" si="74"/>
        <v>0.2907228160931154</v>
      </c>
      <c r="G113" s="117">
        <f t="shared" si="74"/>
        <v>0.34607442828088369</v>
      </c>
      <c r="H113" s="117">
        <f t="shared" ref="H113" si="75">H112/H109</f>
        <v>0.26578253775676697</v>
      </c>
      <c r="I113" s="117">
        <f t="shared" ref="I113" si="76">I112/I109</f>
        <v>0.14390243902439023</v>
      </c>
      <c r="J113" s="117">
        <f t="shared" ref="J113" si="77">J112/J109</f>
        <v>0.14390243902439026</v>
      </c>
      <c r="K113" s="117" t="e">
        <f t="shared" ref="K113:L113" si="78">K112/K109</f>
        <v>#DIV/0!</v>
      </c>
      <c r="L113" s="117" t="e">
        <f t="shared" si="78"/>
        <v>#DIV/0!</v>
      </c>
      <c r="M113" s="117" t="e">
        <f t="shared" ref="M113" si="79">M112/M109</f>
        <v>#DIV/0!</v>
      </c>
      <c r="N113" s="117" t="e">
        <f t="shared" ref="N113" si="80">N112/N109</f>
        <v>#DIV/0!</v>
      </c>
      <c r="O113" s="117" t="e">
        <f t="shared" ref="O113" si="81">O112/O109</f>
        <v>#DIV/0!</v>
      </c>
      <c r="P113" s="117" t="e">
        <f t="shared" ref="P113" si="82">P112/P109</f>
        <v>#DIV/0!</v>
      </c>
      <c r="Q113" s="117" t="e">
        <f>Q112/Q109</f>
        <v>#DIV/0!</v>
      </c>
      <c r="R113" s="117" t="e">
        <f t="shared" ref="R113" si="83">R112/R109</f>
        <v>#DIV/0!</v>
      </c>
      <c r="S113" s="117" t="e">
        <f t="shared" ref="S113" si="84">S112/S109</f>
        <v>#DIV/0!</v>
      </c>
      <c r="T113" s="117" t="e">
        <f t="shared" ref="T113" si="85">T112/T109</f>
        <v>#DIV/0!</v>
      </c>
      <c r="U113" s="117" t="e">
        <f t="shared" ref="U113" si="86">U112/U109</f>
        <v>#DIV/0!</v>
      </c>
      <c r="V113" s="118" t="e">
        <f t="shared" ref="V113" si="87">V112/V109</f>
        <v>#DIV/0!</v>
      </c>
    </row>
    <row r="114" spans="1:22" ht="15.75" thickBot="1" x14ac:dyDescent="0.3">
      <c r="A114" s="119" t="s">
        <v>65</v>
      </c>
      <c r="B114" s="186">
        <f>A109</f>
        <v>9</v>
      </c>
      <c r="C114" s="186"/>
      <c r="D114" s="186"/>
      <c r="E114" s="186"/>
      <c r="F114" s="186"/>
      <c r="G114" s="186"/>
      <c r="H114" s="186"/>
      <c r="I114" s="186"/>
      <c r="J114" s="186"/>
      <c r="K114" s="186"/>
      <c r="L114" s="186"/>
      <c r="M114" s="186"/>
      <c r="N114" s="186"/>
      <c r="O114" s="186"/>
      <c r="P114" s="186"/>
      <c r="Q114" s="186"/>
      <c r="R114" s="186"/>
      <c r="S114" s="186"/>
      <c r="T114" s="186"/>
      <c r="U114" s="186"/>
      <c r="V114" s="187"/>
    </row>
    <row r="116" spans="1:22" x14ac:dyDescent="0.25">
      <c r="C116" s="8"/>
      <c r="D116" s="8"/>
      <c r="E116" s="8"/>
      <c r="F116" s="8"/>
      <c r="G116" s="8"/>
      <c r="H116" s="8"/>
      <c r="I116" s="8"/>
      <c r="J116" s="8"/>
      <c r="K116" s="8"/>
      <c r="L116" s="8"/>
      <c r="M116" s="8"/>
      <c r="N116" s="8"/>
      <c r="O116" s="8"/>
      <c r="P116" s="8"/>
      <c r="Q116" s="8"/>
      <c r="R116" s="8"/>
      <c r="S116" s="8"/>
      <c r="T116" s="8"/>
      <c r="U116" s="8"/>
      <c r="V116" s="8"/>
    </row>
    <row r="117" spans="1:22" x14ac:dyDescent="0.25">
      <c r="C117" s="8"/>
      <c r="D117" s="8"/>
      <c r="E117" s="62"/>
      <c r="F117" s="8"/>
      <c r="G117" s="8"/>
      <c r="H117" s="8"/>
      <c r="I117" s="8"/>
      <c r="J117" s="8"/>
      <c r="K117" s="8"/>
      <c r="L117" s="8"/>
      <c r="M117" s="8"/>
      <c r="N117" s="8"/>
      <c r="O117" s="8"/>
      <c r="P117" s="8"/>
      <c r="Q117" s="8"/>
      <c r="R117" s="8"/>
      <c r="S117" s="8"/>
      <c r="T117" s="8"/>
      <c r="U117" s="8"/>
      <c r="V117" s="8"/>
    </row>
    <row r="118" spans="1:22" x14ac:dyDescent="0.25">
      <c r="C118" s="15"/>
      <c r="D118" s="2"/>
      <c r="E118" s="2"/>
      <c r="F118" s="2"/>
      <c r="G118" s="2"/>
      <c r="H118" s="2"/>
      <c r="I118" s="2"/>
      <c r="J118" s="2"/>
      <c r="K118" s="2"/>
      <c r="L118" s="2"/>
      <c r="M118" s="2"/>
      <c r="N118" s="2"/>
      <c r="O118" s="2"/>
      <c r="P118" s="2"/>
      <c r="Q118" s="2"/>
      <c r="R118" s="2"/>
      <c r="S118" s="2"/>
      <c r="T118" s="2"/>
      <c r="U118" s="2"/>
      <c r="V118" s="2"/>
    </row>
    <row r="119" spans="1:22" x14ac:dyDescent="0.25">
      <c r="C119" s="63"/>
      <c r="D119" s="16"/>
      <c r="E119" s="16"/>
      <c r="F119" s="16"/>
      <c r="G119" s="16"/>
      <c r="H119" s="16"/>
      <c r="I119" s="16"/>
      <c r="J119" s="16"/>
      <c r="K119" s="16"/>
      <c r="L119" s="16"/>
      <c r="M119" s="16"/>
      <c r="N119" s="16"/>
      <c r="O119" s="16"/>
      <c r="P119" s="16"/>
      <c r="Q119" s="16"/>
      <c r="R119" s="16"/>
      <c r="S119" s="16"/>
      <c r="T119" s="16"/>
      <c r="U119" s="16"/>
      <c r="V119" s="16"/>
    </row>
  </sheetData>
  <mergeCells count="1">
    <mergeCell ref="B114:V11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BS279"/>
  <sheetViews>
    <sheetView topLeftCell="BK109" zoomScaleNormal="100" workbookViewId="0">
      <selection activeCell="BQ120" sqref="BQ120"/>
    </sheetView>
  </sheetViews>
  <sheetFormatPr defaultColWidth="11.42578125" defaultRowHeight="15" x14ac:dyDescent="0.25"/>
  <cols>
    <col min="1" max="1" width="21.28515625" bestFit="1" customWidth="1"/>
    <col min="2" max="2" width="13.85546875" bestFit="1" customWidth="1"/>
    <col min="3" max="3" width="12.85546875" bestFit="1" customWidth="1"/>
    <col min="23" max="23" width="34.5703125" bestFit="1" customWidth="1"/>
    <col min="25" max="25" width="42.28515625" bestFit="1" customWidth="1"/>
    <col min="26" max="26" width="13.85546875" bestFit="1" customWidth="1"/>
    <col min="27" max="27" width="16.5703125" bestFit="1" customWidth="1"/>
    <col min="28" max="28" width="15.28515625" bestFit="1" customWidth="1"/>
    <col min="29" max="29" width="14.42578125" customWidth="1"/>
    <col min="45" max="45" width="14.28515625" customWidth="1"/>
    <col min="50" max="50" width="16.7109375" bestFit="1" customWidth="1"/>
    <col min="68" max="68" width="13.7109375" bestFit="1" customWidth="1"/>
  </cols>
  <sheetData>
    <row r="1" spans="1:22" ht="15.75" thickBot="1" x14ac:dyDescent="0.3">
      <c r="A1" s="14" t="s">
        <v>1</v>
      </c>
      <c r="B1" s="7" t="s">
        <v>0</v>
      </c>
      <c r="C1" s="5" t="s">
        <v>3</v>
      </c>
      <c r="D1" s="6" t="s">
        <v>4</v>
      </c>
      <c r="E1" s="6" t="s">
        <v>5</v>
      </c>
      <c r="F1" s="6" t="s">
        <v>6</v>
      </c>
      <c r="G1" s="6" t="s">
        <v>7</v>
      </c>
      <c r="H1" s="6" t="s">
        <v>8</v>
      </c>
      <c r="I1" s="6" t="s">
        <v>9</v>
      </c>
      <c r="J1" s="6" t="s">
        <v>10</v>
      </c>
      <c r="K1" s="6" t="s">
        <v>11</v>
      </c>
      <c r="L1" s="6" t="s">
        <v>12</v>
      </c>
      <c r="M1" s="6" t="s">
        <v>22</v>
      </c>
      <c r="N1" s="6" t="s">
        <v>23</v>
      </c>
      <c r="O1" s="6" t="s">
        <v>24</v>
      </c>
      <c r="P1" s="6" t="s">
        <v>25</v>
      </c>
      <c r="Q1" s="6" t="s">
        <v>26</v>
      </c>
      <c r="R1" s="6" t="s">
        <v>27</v>
      </c>
      <c r="S1" s="6" t="s">
        <v>28</v>
      </c>
      <c r="T1" s="6" t="s">
        <v>29</v>
      </c>
      <c r="U1" s="6" t="s">
        <v>30</v>
      </c>
      <c r="V1" s="6" t="s">
        <v>31</v>
      </c>
    </row>
    <row r="2" spans="1:22" x14ac:dyDescent="0.25">
      <c r="A2" s="96">
        <v>1</v>
      </c>
      <c r="B2" s="125">
        <f>SUM(C2:V2)</f>
        <v>2300000</v>
      </c>
      <c r="C2" s="120">
        <f>'Input Table'!C3</f>
        <v>500000</v>
      </c>
      <c r="D2" s="120">
        <f>'Input Table'!D3</f>
        <v>600000</v>
      </c>
      <c r="E2" s="120">
        <f>'Input Table'!E3</f>
        <v>400000</v>
      </c>
      <c r="F2" s="120">
        <f>'Input Table'!F3</f>
        <v>325000</v>
      </c>
      <c r="G2" s="120">
        <f>'Input Table'!G3</f>
        <v>475000</v>
      </c>
      <c r="H2" s="120">
        <f>'Input Table'!H3</f>
        <v>0</v>
      </c>
      <c r="I2" s="120">
        <f>'Input Table'!I3</f>
        <v>0</v>
      </c>
      <c r="J2" s="120">
        <f>'Input Table'!J3</f>
        <v>0</v>
      </c>
      <c r="K2" s="120">
        <f>'Input Table'!K3</f>
        <v>0</v>
      </c>
      <c r="L2" s="120">
        <f>'Input Table'!L3</f>
        <v>0</v>
      </c>
      <c r="M2" s="120">
        <f>'Input Table'!M3</f>
        <v>0</v>
      </c>
      <c r="N2" s="120">
        <f>'Input Table'!N3</f>
        <v>0</v>
      </c>
      <c r="O2" s="120">
        <f>'Input Table'!O3</f>
        <v>0</v>
      </c>
      <c r="P2" s="120">
        <f>'Input Table'!P3</f>
        <v>0</v>
      </c>
      <c r="Q2" s="120">
        <f>'Input Table'!Q3</f>
        <v>0</v>
      </c>
      <c r="R2" s="120">
        <f>'Input Table'!R3</f>
        <v>0</v>
      </c>
      <c r="S2" s="120">
        <f>'Input Table'!S3</f>
        <v>0</v>
      </c>
      <c r="T2" s="120">
        <f>'Input Table'!T3</f>
        <v>0</v>
      </c>
      <c r="U2" s="120">
        <f>'Input Table'!U3</f>
        <v>0</v>
      </c>
      <c r="V2" s="120">
        <f>'Input Table'!V3</f>
        <v>0</v>
      </c>
    </row>
    <row r="3" spans="1:22" x14ac:dyDescent="0.25">
      <c r="A3" s="100">
        <v>2</v>
      </c>
      <c r="B3" s="126">
        <f t="shared" ref="B3:B52" si="0">SUM(C3:V3)</f>
        <v>1105000</v>
      </c>
      <c r="C3" s="121">
        <f>'Input Table'!C4</f>
        <v>100000</v>
      </c>
      <c r="D3" s="121">
        <f>'Input Table'!D4</f>
        <v>50000</v>
      </c>
      <c r="E3" s="121">
        <f>'Input Table'!E4</f>
        <v>100000</v>
      </c>
      <c r="F3" s="121">
        <f>'Input Table'!F4</f>
        <v>75000</v>
      </c>
      <c r="G3" s="121">
        <f>'Input Table'!G4</f>
        <v>780000</v>
      </c>
      <c r="H3" s="121">
        <f>'Input Table'!H4</f>
        <v>0</v>
      </c>
      <c r="I3" s="121">
        <f>'Input Table'!I4</f>
        <v>0</v>
      </c>
      <c r="J3" s="121">
        <f>'Input Table'!J4</f>
        <v>0</v>
      </c>
      <c r="K3" s="121">
        <f>'Input Table'!K4</f>
        <v>0</v>
      </c>
      <c r="L3" s="121">
        <f>'Input Table'!L4</f>
        <v>0</v>
      </c>
      <c r="M3" s="121">
        <f>'Input Table'!M4</f>
        <v>0</v>
      </c>
      <c r="N3" s="121">
        <f>'Input Table'!N4</f>
        <v>0</v>
      </c>
      <c r="O3" s="121">
        <f>'Input Table'!O4</f>
        <v>0</v>
      </c>
      <c r="P3" s="121">
        <f>'Input Table'!P4</f>
        <v>0</v>
      </c>
      <c r="Q3" s="121">
        <f>'Input Table'!Q4</f>
        <v>0</v>
      </c>
      <c r="R3" s="121">
        <f>'Input Table'!R4</f>
        <v>0</v>
      </c>
      <c r="S3" s="121">
        <f>'Input Table'!S4</f>
        <v>0</v>
      </c>
      <c r="T3" s="121">
        <f>'Input Table'!T4</f>
        <v>0</v>
      </c>
      <c r="U3" s="121">
        <f>'Input Table'!U4</f>
        <v>0</v>
      </c>
      <c r="V3" s="121">
        <f>'Input Table'!V4</f>
        <v>0</v>
      </c>
    </row>
    <row r="4" spans="1:22" x14ac:dyDescent="0.25">
      <c r="A4" s="100">
        <v>3</v>
      </c>
      <c r="B4" s="126">
        <f t="shared" si="0"/>
        <v>7025000</v>
      </c>
      <c r="C4" s="121">
        <f>'Input Table'!C5</f>
        <v>650000</v>
      </c>
      <c r="D4" s="121">
        <f>'Input Table'!D5</f>
        <v>1500000</v>
      </c>
      <c r="E4" s="121">
        <f>'Input Table'!E5</f>
        <v>3750000</v>
      </c>
      <c r="F4" s="121">
        <f>'Input Table'!F5</f>
        <v>235000</v>
      </c>
      <c r="G4" s="121">
        <f>'Input Table'!G5</f>
        <v>890000</v>
      </c>
      <c r="H4" s="121">
        <f>'Input Table'!H5</f>
        <v>0</v>
      </c>
      <c r="I4" s="121">
        <f>'Input Table'!I5</f>
        <v>0</v>
      </c>
      <c r="J4" s="121">
        <f>'Input Table'!J5</f>
        <v>0</v>
      </c>
      <c r="K4" s="121">
        <f>'Input Table'!K5</f>
        <v>0</v>
      </c>
      <c r="L4" s="121">
        <f>'Input Table'!L5</f>
        <v>0</v>
      </c>
      <c r="M4" s="121">
        <f>'Input Table'!M5</f>
        <v>0</v>
      </c>
      <c r="N4" s="121">
        <f>'Input Table'!N5</f>
        <v>0</v>
      </c>
      <c r="O4" s="121">
        <f>'Input Table'!O5</f>
        <v>0</v>
      </c>
      <c r="P4" s="121">
        <f>'Input Table'!P5</f>
        <v>0</v>
      </c>
      <c r="Q4" s="121">
        <f>'Input Table'!Q5</f>
        <v>0</v>
      </c>
      <c r="R4" s="121">
        <f>'Input Table'!R5</f>
        <v>0</v>
      </c>
      <c r="S4" s="121">
        <f>'Input Table'!S5</f>
        <v>0</v>
      </c>
      <c r="T4" s="121">
        <f>'Input Table'!T5</f>
        <v>0</v>
      </c>
      <c r="U4" s="121">
        <f>'Input Table'!U5</f>
        <v>0</v>
      </c>
      <c r="V4" s="121">
        <f>'Input Table'!V5</f>
        <v>0</v>
      </c>
    </row>
    <row r="5" spans="1:22" x14ac:dyDescent="0.25">
      <c r="A5" s="100">
        <v>4</v>
      </c>
      <c r="B5" s="126">
        <f t="shared" si="0"/>
        <v>1005000</v>
      </c>
      <c r="C5" s="121">
        <f>'Input Table'!C6</f>
        <v>0</v>
      </c>
      <c r="D5" s="121">
        <f>'Input Table'!D6</f>
        <v>0</v>
      </c>
      <c r="E5" s="121">
        <f>'Input Table'!E6</f>
        <v>50000</v>
      </c>
      <c r="F5" s="121">
        <f>'Input Table'!F6</f>
        <v>100000</v>
      </c>
      <c r="G5" s="121">
        <f>'Input Table'!G6</f>
        <v>75000</v>
      </c>
      <c r="H5" s="121">
        <f>'Input Table'!H6</f>
        <v>780000</v>
      </c>
      <c r="I5" s="121">
        <f>'Input Table'!I6</f>
        <v>0</v>
      </c>
      <c r="J5" s="121">
        <f>'Input Table'!J6</f>
        <v>0</v>
      </c>
      <c r="K5" s="121">
        <f>'Input Table'!K6</f>
        <v>0</v>
      </c>
      <c r="L5" s="121">
        <f>'Input Table'!L6</f>
        <v>0</v>
      </c>
      <c r="M5" s="121">
        <f>'Input Table'!M6</f>
        <v>0</v>
      </c>
      <c r="N5" s="121">
        <f>'Input Table'!N6</f>
        <v>0</v>
      </c>
      <c r="O5" s="121">
        <f>'Input Table'!O6</f>
        <v>0</v>
      </c>
      <c r="P5" s="121">
        <f>'Input Table'!P6</f>
        <v>0</v>
      </c>
      <c r="Q5" s="121">
        <f>'Input Table'!Q6</f>
        <v>0</v>
      </c>
      <c r="R5" s="121">
        <f>'Input Table'!R6</f>
        <v>0</v>
      </c>
      <c r="S5" s="121">
        <f>'Input Table'!S6</f>
        <v>0</v>
      </c>
      <c r="T5" s="121">
        <f>'Input Table'!T6</f>
        <v>0</v>
      </c>
      <c r="U5" s="121">
        <f>'Input Table'!U6</f>
        <v>0</v>
      </c>
      <c r="V5" s="121">
        <f>'Input Table'!V6</f>
        <v>0</v>
      </c>
    </row>
    <row r="6" spans="1:22" x14ac:dyDescent="0.25">
      <c r="A6" s="100">
        <v>5</v>
      </c>
      <c r="B6" s="126">
        <f t="shared" si="0"/>
        <v>6375000</v>
      </c>
      <c r="C6" s="121">
        <f>'Input Table'!C7</f>
        <v>0</v>
      </c>
      <c r="D6" s="121">
        <f>'Input Table'!D7</f>
        <v>0</v>
      </c>
      <c r="E6" s="121">
        <f>'Input Table'!E7</f>
        <v>1500000</v>
      </c>
      <c r="F6" s="121">
        <f>'Input Table'!F7</f>
        <v>3750000</v>
      </c>
      <c r="G6" s="121">
        <f>'Input Table'!G7</f>
        <v>235000</v>
      </c>
      <c r="H6" s="121">
        <f>'Input Table'!H7</f>
        <v>890000</v>
      </c>
      <c r="I6" s="121">
        <f>'Input Table'!I7</f>
        <v>0</v>
      </c>
      <c r="J6" s="121">
        <f>'Input Table'!J7</f>
        <v>0</v>
      </c>
      <c r="K6" s="121">
        <f>'Input Table'!K7</f>
        <v>0</v>
      </c>
      <c r="L6" s="121">
        <f>'Input Table'!L7</f>
        <v>0</v>
      </c>
      <c r="M6" s="121">
        <f>'Input Table'!M7</f>
        <v>0</v>
      </c>
      <c r="N6" s="121">
        <f>'Input Table'!N7</f>
        <v>0</v>
      </c>
      <c r="O6" s="121">
        <f>'Input Table'!O7</f>
        <v>0</v>
      </c>
      <c r="P6" s="121">
        <f>'Input Table'!P7</f>
        <v>0</v>
      </c>
      <c r="Q6" s="121">
        <f>'Input Table'!Q7</f>
        <v>0</v>
      </c>
      <c r="R6" s="121">
        <f>'Input Table'!R7</f>
        <v>0</v>
      </c>
      <c r="S6" s="121">
        <f>'Input Table'!S7</f>
        <v>0</v>
      </c>
      <c r="T6" s="121">
        <f>'Input Table'!T7</f>
        <v>0</v>
      </c>
      <c r="U6" s="121">
        <f>'Input Table'!U7</f>
        <v>0</v>
      </c>
      <c r="V6" s="121">
        <f>'Input Table'!V7</f>
        <v>0</v>
      </c>
    </row>
    <row r="7" spans="1:22" x14ac:dyDescent="0.25">
      <c r="A7" s="100">
        <v>6</v>
      </c>
      <c r="B7" s="126">
        <f t="shared" si="0"/>
        <v>1005000</v>
      </c>
      <c r="C7" s="121">
        <f>'Input Table'!C8</f>
        <v>0</v>
      </c>
      <c r="D7" s="121">
        <f>'Input Table'!D8</f>
        <v>0</v>
      </c>
      <c r="E7" s="121">
        <f>'Input Table'!E8</f>
        <v>0</v>
      </c>
      <c r="F7" s="121">
        <f>'Input Table'!F8</f>
        <v>50000</v>
      </c>
      <c r="G7" s="121">
        <f>'Input Table'!G8</f>
        <v>100000</v>
      </c>
      <c r="H7" s="121">
        <f>'Input Table'!H8</f>
        <v>75000</v>
      </c>
      <c r="I7" s="121">
        <f>'Input Table'!I8</f>
        <v>780000</v>
      </c>
      <c r="J7" s="121">
        <f>'Input Table'!J8</f>
        <v>0</v>
      </c>
      <c r="K7" s="121">
        <f>'Input Table'!K8</f>
        <v>0</v>
      </c>
      <c r="L7" s="121">
        <f>'Input Table'!L8</f>
        <v>0</v>
      </c>
      <c r="M7" s="121">
        <f>'Input Table'!M8</f>
        <v>0</v>
      </c>
      <c r="N7" s="121">
        <f>'Input Table'!N8</f>
        <v>0</v>
      </c>
      <c r="O7" s="121">
        <f>'Input Table'!O8</f>
        <v>0</v>
      </c>
      <c r="P7" s="121">
        <f>'Input Table'!P8</f>
        <v>0</v>
      </c>
      <c r="Q7" s="121">
        <f>'Input Table'!Q8</f>
        <v>0</v>
      </c>
      <c r="R7" s="121">
        <f>'Input Table'!R8</f>
        <v>0</v>
      </c>
      <c r="S7" s="121">
        <f>'Input Table'!S8</f>
        <v>0</v>
      </c>
      <c r="T7" s="121">
        <f>'Input Table'!T8</f>
        <v>0</v>
      </c>
      <c r="U7" s="121">
        <f>'Input Table'!U8</f>
        <v>0</v>
      </c>
      <c r="V7" s="121">
        <f>'Input Table'!V8</f>
        <v>0</v>
      </c>
    </row>
    <row r="8" spans="1:22" x14ac:dyDescent="0.25">
      <c r="A8" s="100">
        <v>7</v>
      </c>
      <c r="B8" s="126">
        <f t="shared" si="0"/>
        <v>6375000</v>
      </c>
      <c r="C8" s="121">
        <f>'Input Table'!C9</f>
        <v>0</v>
      </c>
      <c r="D8" s="121">
        <f>'Input Table'!D9</f>
        <v>0</v>
      </c>
      <c r="E8" s="121">
        <f>'Input Table'!E9</f>
        <v>0</v>
      </c>
      <c r="F8" s="121">
        <f>'Input Table'!F9</f>
        <v>1500000</v>
      </c>
      <c r="G8" s="121">
        <f>'Input Table'!G9</f>
        <v>3750000</v>
      </c>
      <c r="H8" s="121">
        <f>'Input Table'!H9</f>
        <v>235000</v>
      </c>
      <c r="I8" s="121">
        <f>'Input Table'!I9</f>
        <v>890000</v>
      </c>
      <c r="J8" s="121">
        <f>'Input Table'!J9</f>
        <v>0</v>
      </c>
      <c r="K8" s="121">
        <f>'Input Table'!K9</f>
        <v>0</v>
      </c>
      <c r="L8" s="121">
        <f>'Input Table'!L9</f>
        <v>0</v>
      </c>
      <c r="M8" s="121">
        <f>'Input Table'!M9</f>
        <v>0</v>
      </c>
      <c r="N8" s="121">
        <f>'Input Table'!N9</f>
        <v>0</v>
      </c>
      <c r="O8" s="121">
        <f>'Input Table'!O9</f>
        <v>0</v>
      </c>
      <c r="P8" s="121">
        <f>'Input Table'!P9</f>
        <v>0</v>
      </c>
      <c r="Q8" s="121">
        <f>'Input Table'!Q9</f>
        <v>0</v>
      </c>
      <c r="R8" s="121">
        <f>'Input Table'!R9</f>
        <v>0</v>
      </c>
      <c r="S8" s="121">
        <f>'Input Table'!S9</f>
        <v>0</v>
      </c>
      <c r="T8" s="121">
        <f>'Input Table'!T9</f>
        <v>0</v>
      </c>
      <c r="U8" s="121">
        <f>'Input Table'!U9</f>
        <v>0</v>
      </c>
      <c r="V8" s="121">
        <f>'Input Table'!V9</f>
        <v>0</v>
      </c>
    </row>
    <row r="9" spans="1:22" x14ac:dyDescent="0.25">
      <c r="A9" s="100">
        <v>8</v>
      </c>
      <c r="B9" s="126">
        <f t="shared" si="0"/>
        <v>1005000</v>
      </c>
      <c r="C9" s="121">
        <f>'Input Table'!C10</f>
        <v>0</v>
      </c>
      <c r="D9" s="121">
        <f>'Input Table'!D10</f>
        <v>0</v>
      </c>
      <c r="E9" s="121">
        <f>'Input Table'!E10</f>
        <v>0</v>
      </c>
      <c r="F9" s="121">
        <f>'Input Table'!F10</f>
        <v>0</v>
      </c>
      <c r="G9" s="121">
        <f>'Input Table'!G10</f>
        <v>50000</v>
      </c>
      <c r="H9" s="121">
        <f>'Input Table'!H10</f>
        <v>100000</v>
      </c>
      <c r="I9" s="121">
        <f>'Input Table'!I10</f>
        <v>75000</v>
      </c>
      <c r="J9" s="121">
        <f>'Input Table'!J10</f>
        <v>780000</v>
      </c>
      <c r="K9" s="121">
        <f>'Input Table'!K10</f>
        <v>0</v>
      </c>
      <c r="L9" s="121">
        <f>'Input Table'!L10</f>
        <v>0</v>
      </c>
      <c r="M9" s="121">
        <f>'Input Table'!M10</f>
        <v>0</v>
      </c>
      <c r="N9" s="121">
        <f>'Input Table'!N10</f>
        <v>0</v>
      </c>
      <c r="O9" s="121">
        <f>'Input Table'!O10</f>
        <v>0</v>
      </c>
      <c r="P9" s="121">
        <f>'Input Table'!P10</f>
        <v>0</v>
      </c>
      <c r="Q9" s="121">
        <f>'Input Table'!Q10</f>
        <v>0</v>
      </c>
      <c r="R9" s="121">
        <f>'Input Table'!R10</f>
        <v>0</v>
      </c>
      <c r="S9" s="121">
        <f>'Input Table'!S10</f>
        <v>0</v>
      </c>
      <c r="T9" s="121">
        <f>'Input Table'!T10</f>
        <v>0</v>
      </c>
      <c r="U9" s="121">
        <f>'Input Table'!U10</f>
        <v>0</v>
      </c>
      <c r="V9" s="121">
        <f>'Input Table'!V10</f>
        <v>0</v>
      </c>
    </row>
    <row r="10" spans="1:22" x14ac:dyDescent="0.25">
      <c r="A10" s="100">
        <v>9</v>
      </c>
      <c r="B10" s="126">
        <f t="shared" si="0"/>
        <v>6375000</v>
      </c>
      <c r="C10" s="121">
        <f>'Input Table'!C11</f>
        <v>0</v>
      </c>
      <c r="D10" s="121">
        <f>'Input Table'!D11</f>
        <v>0</v>
      </c>
      <c r="E10" s="121">
        <f>'Input Table'!E11</f>
        <v>0</v>
      </c>
      <c r="F10" s="121">
        <f>'Input Table'!F11</f>
        <v>0</v>
      </c>
      <c r="G10" s="121">
        <f>'Input Table'!G11</f>
        <v>1500000</v>
      </c>
      <c r="H10" s="121">
        <f>'Input Table'!H11</f>
        <v>3750000</v>
      </c>
      <c r="I10" s="121">
        <f>'Input Table'!I11</f>
        <v>235000</v>
      </c>
      <c r="J10" s="121">
        <f>'Input Table'!J11</f>
        <v>890000</v>
      </c>
      <c r="K10" s="121">
        <f>'Input Table'!K11</f>
        <v>0</v>
      </c>
      <c r="L10" s="121">
        <f>'Input Table'!L11</f>
        <v>0</v>
      </c>
      <c r="M10" s="121">
        <f>'Input Table'!M11</f>
        <v>0</v>
      </c>
      <c r="N10" s="121">
        <f>'Input Table'!N11</f>
        <v>0</v>
      </c>
      <c r="O10" s="121">
        <f>'Input Table'!O11</f>
        <v>0</v>
      </c>
      <c r="P10" s="121">
        <f>'Input Table'!P11</f>
        <v>0</v>
      </c>
      <c r="Q10" s="121">
        <f>'Input Table'!Q11</f>
        <v>0</v>
      </c>
      <c r="R10" s="121">
        <f>'Input Table'!R11</f>
        <v>0</v>
      </c>
      <c r="S10" s="121">
        <f>'Input Table'!S11</f>
        <v>0</v>
      </c>
      <c r="T10" s="121">
        <f>'Input Table'!T11</f>
        <v>0</v>
      </c>
      <c r="U10" s="121">
        <f>'Input Table'!U11</f>
        <v>0</v>
      </c>
      <c r="V10" s="121">
        <f>'Input Table'!V11</f>
        <v>0</v>
      </c>
    </row>
    <row r="11" spans="1:22" x14ac:dyDescent="0.25">
      <c r="A11" s="100">
        <v>10</v>
      </c>
      <c r="B11" s="126">
        <f t="shared" si="0"/>
        <v>0</v>
      </c>
      <c r="C11" s="121">
        <f>'Input Table'!C12</f>
        <v>0</v>
      </c>
      <c r="D11" s="121">
        <f>'Input Table'!D12</f>
        <v>0</v>
      </c>
      <c r="E11" s="121">
        <f>'Input Table'!E12</f>
        <v>0</v>
      </c>
      <c r="F11" s="121">
        <f>'Input Table'!F12</f>
        <v>0</v>
      </c>
      <c r="G11" s="121">
        <f>'Input Table'!G12</f>
        <v>0</v>
      </c>
      <c r="H11" s="121">
        <f>'Input Table'!H12</f>
        <v>0</v>
      </c>
      <c r="I11" s="121">
        <f>'Input Table'!I12</f>
        <v>0</v>
      </c>
      <c r="J11" s="121">
        <f>'Input Table'!J12</f>
        <v>0</v>
      </c>
      <c r="K11" s="121">
        <f>'Input Table'!K12</f>
        <v>0</v>
      </c>
      <c r="L11" s="121">
        <f>'Input Table'!L12</f>
        <v>0</v>
      </c>
      <c r="M11" s="121">
        <f>'Input Table'!M12</f>
        <v>0</v>
      </c>
      <c r="N11" s="121">
        <f>'Input Table'!N12</f>
        <v>0</v>
      </c>
      <c r="O11" s="121">
        <f>'Input Table'!O12</f>
        <v>0</v>
      </c>
      <c r="P11" s="121">
        <f>'Input Table'!P12</f>
        <v>0</v>
      </c>
      <c r="Q11" s="121">
        <f>'Input Table'!Q12</f>
        <v>0</v>
      </c>
      <c r="R11" s="121">
        <f>'Input Table'!R12</f>
        <v>0</v>
      </c>
      <c r="S11" s="121">
        <f>'Input Table'!S12</f>
        <v>0</v>
      </c>
      <c r="T11" s="121">
        <f>'Input Table'!T12</f>
        <v>0</v>
      </c>
      <c r="U11" s="121">
        <f>'Input Table'!U12</f>
        <v>0</v>
      </c>
      <c r="V11" s="121">
        <f>'Input Table'!V12</f>
        <v>0</v>
      </c>
    </row>
    <row r="12" spans="1:22" x14ac:dyDescent="0.25">
      <c r="A12" s="100">
        <v>11</v>
      </c>
      <c r="B12" s="126">
        <f t="shared" si="0"/>
        <v>0</v>
      </c>
      <c r="C12" s="121">
        <f>'Input Table'!C13</f>
        <v>0</v>
      </c>
      <c r="D12" s="121">
        <f>'Input Table'!D13</f>
        <v>0</v>
      </c>
      <c r="E12" s="121">
        <f>'Input Table'!E13</f>
        <v>0</v>
      </c>
      <c r="F12" s="121">
        <f>'Input Table'!F13</f>
        <v>0</v>
      </c>
      <c r="G12" s="121">
        <f>'Input Table'!G13</f>
        <v>0</v>
      </c>
      <c r="H12" s="121">
        <f>'Input Table'!H13</f>
        <v>0</v>
      </c>
      <c r="I12" s="121">
        <f>'Input Table'!I13</f>
        <v>0</v>
      </c>
      <c r="J12" s="121">
        <f>'Input Table'!J13</f>
        <v>0</v>
      </c>
      <c r="K12" s="121">
        <f>'Input Table'!K13</f>
        <v>0</v>
      </c>
      <c r="L12" s="121">
        <f>'Input Table'!L13</f>
        <v>0</v>
      </c>
      <c r="M12" s="121">
        <f>'Input Table'!M13</f>
        <v>0</v>
      </c>
      <c r="N12" s="121">
        <f>'Input Table'!N13</f>
        <v>0</v>
      </c>
      <c r="O12" s="121">
        <f>'Input Table'!O13</f>
        <v>0</v>
      </c>
      <c r="P12" s="121">
        <f>'Input Table'!P13</f>
        <v>0</v>
      </c>
      <c r="Q12" s="121">
        <f>'Input Table'!Q13</f>
        <v>0</v>
      </c>
      <c r="R12" s="121">
        <f>'Input Table'!R13</f>
        <v>0</v>
      </c>
      <c r="S12" s="121">
        <f>'Input Table'!S13</f>
        <v>0</v>
      </c>
      <c r="T12" s="121">
        <f>'Input Table'!T13</f>
        <v>0</v>
      </c>
      <c r="U12" s="121">
        <f>'Input Table'!U13</f>
        <v>0</v>
      </c>
      <c r="V12" s="121">
        <f>'Input Table'!V13</f>
        <v>0</v>
      </c>
    </row>
    <row r="13" spans="1:22" x14ac:dyDescent="0.25">
      <c r="A13" s="100">
        <v>12</v>
      </c>
      <c r="B13" s="126">
        <f t="shared" si="0"/>
        <v>0</v>
      </c>
      <c r="C13" s="121">
        <f>'Input Table'!C14</f>
        <v>0</v>
      </c>
      <c r="D13" s="121">
        <f>'Input Table'!D14</f>
        <v>0</v>
      </c>
      <c r="E13" s="121">
        <f>'Input Table'!E14</f>
        <v>0</v>
      </c>
      <c r="F13" s="121">
        <f>'Input Table'!F14</f>
        <v>0</v>
      </c>
      <c r="G13" s="121">
        <f>'Input Table'!G14</f>
        <v>0</v>
      </c>
      <c r="H13" s="121">
        <f>'Input Table'!H14</f>
        <v>0</v>
      </c>
      <c r="I13" s="121">
        <f>'Input Table'!I14</f>
        <v>0</v>
      </c>
      <c r="J13" s="121">
        <f>'Input Table'!J14</f>
        <v>0</v>
      </c>
      <c r="K13" s="121">
        <f>'Input Table'!K14</f>
        <v>0</v>
      </c>
      <c r="L13" s="121">
        <f>'Input Table'!L14</f>
        <v>0</v>
      </c>
      <c r="M13" s="121">
        <f>'Input Table'!M14</f>
        <v>0</v>
      </c>
      <c r="N13" s="121">
        <f>'Input Table'!N14</f>
        <v>0</v>
      </c>
      <c r="O13" s="121">
        <f>'Input Table'!O14</f>
        <v>0</v>
      </c>
      <c r="P13" s="121">
        <f>'Input Table'!P14</f>
        <v>0</v>
      </c>
      <c r="Q13" s="121">
        <f>'Input Table'!Q14</f>
        <v>0</v>
      </c>
      <c r="R13" s="121">
        <f>'Input Table'!R14</f>
        <v>0</v>
      </c>
      <c r="S13" s="121">
        <f>'Input Table'!S14</f>
        <v>0</v>
      </c>
      <c r="T13" s="121">
        <f>'Input Table'!T14</f>
        <v>0</v>
      </c>
      <c r="U13" s="121">
        <f>'Input Table'!U14</f>
        <v>0</v>
      </c>
      <c r="V13" s="121">
        <f>'Input Table'!V14</f>
        <v>0</v>
      </c>
    </row>
    <row r="14" spans="1:22" x14ac:dyDescent="0.25">
      <c r="A14" s="100">
        <v>13</v>
      </c>
      <c r="B14" s="126">
        <f t="shared" si="0"/>
        <v>0</v>
      </c>
      <c r="C14" s="121">
        <f>'Input Table'!C15</f>
        <v>0</v>
      </c>
      <c r="D14" s="121">
        <f>'Input Table'!D15</f>
        <v>0</v>
      </c>
      <c r="E14" s="121">
        <f>'Input Table'!E15</f>
        <v>0</v>
      </c>
      <c r="F14" s="121">
        <f>'Input Table'!F15</f>
        <v>0</v>
      </c>
      <c r="G14" s="121">
        <f>'Input Table'!G15</f>
        <v>0</v>
      </c>
      <c r="H14" s="121">
        <f>'Input Table'!H15</f>
        <v>0</v>
      </c>
      <c r="I14" s="121">
        <f>'Input Table'!I15</f>
        <v>0</v>
      </c>
      <c r="J14" s="121">
        <f>'Input Table'!J15</f>
        <v>0</v>
      </c>
      <c r="K14" s="121">
        <f>'Input Table'!K15</f>
        <v>0</v>
      </c>
      <c r="L14" s="121">
        <f>'Input Table'!L15</f>
        <v>0</v>
      </c>
      <c r="M14" s="121">
        <f>'Input Table'!M15</f>
        <v>0</v>
      </c>
      <c r="N14" s="121">
        <f>'Input Table'!N15</f>
        <v>0</v>
      </c>
      <c r="O14" s="121">
        <f>'Input Table'!O15</f>
        <v>0</v>
      </c>
      <c r="P14" s="121">
        <f>'Input Table'!P15</f>
        <v>0</v>
      </c>
      <c r="Q14" s="121">
        <f>'Input Table'!Q15</f>
        <v>0</v>
      </c>
      <c r="R14" s="121">
        <f>'Input Table'!R15</f>
        <v>0</v>
      </c>
      <c r="S14" s="121">
        <f>'Input Table'!S15</f>
        <v>0</v>
      </c>
      <c r="T14" s="121">
        <f>'Input Table'!T15</f>
        <v>0</v>
      </c>
      <c r="U14" s="121">
        <f>'Input Table'!U15</f>
        <v>0</v>
      </c>
      <c r="V14" s="121">
        <f>'Input Table'!V15</f>
        <v>0</v>
      </c>
    </row>
    <row r="15" spans="1:22" x14ac:dyDescent="0.25">
      <c r="A15" s="100">
        <v>14</v>
      </c>
      <c r="B15" s="126">
        <f t="shared" si="0"/>
        <v>0</v>
      </c>
      <c r="C15" s="121">
        <f>'Input Table'!C16</f>
        <v>0</v>
      </c>
      <c r="D15" s="121">
        <f>'Input Table'!D16</f>
        <v>0</v>
      </c>
      <c r="E15" s="121">
        <f>'Input Table'!E16</f>
        <v>0</v>
      </c>
      <c r="F15" s="121">
        <f>'Input Table'!F16</f>
        <v>0</v>
      </c>
      <c r="G15" s="121">
        <f>'Input Table'!G16</f>
        <v>0</v>
      </c>
      <c r="H15" s="121">
        <f>'Input Table'!H16</f>
        <v>0</v>
      </c>
      <c r="I15" s="121">
        <f>'Input Table'!I16</f>
        <v>0</v>
      </c>
      <c r="J15" s="121">
        <f>'Input Table'!J16</f>
        <v>0</v>
      </c>
      <c r="K15" s="121">
        <f>'Input Table'!K16</f>
        <v>0</v>
      </c>
      <c r="L15" s="121">
        <f>'Input Table'!L16</f>
        <v>0</v>
      </c>
      <c r="M15" s="121">
        <f>'Input Table'!M16</f>
        <v>0</v>
      </c>
      <c r="N15" s="121">
        <f>'Input Table'!N16</f>
        <v>0</v>
      </c>
      <c r="O15" s="121">
        <f>'Input Table'!O16</f>
        <v>0</v>
      </c>
      <c r="P15" s="121">
        <f>'Input Table'!P16</f>
        <v>0</v>
      </c>
      <c r="Q15" s="121">
        <f>'Input Table'!Q16</f>
        <v>0</v>
      </c>
      <c r="R15" s="121">
        <f>'Input Table'!R16</f>
        <v>0</v>
      </c>
      <c r="S15" s="121">
        <f>'Input Table'!S16</f>
        <v>0</v>
      </c>
      <c r="T15" s="121">
        <f>'Input Table'!T16</f>
        <v>0</v>
      </c>
      <c r="U15" s="121">
        <f>'Input Table'!U16</f>
        <v>0</v>
      </c>
      <c r="V15" s="121">
        <f>'Input Table'!V16</f>
        <v>0</v>
      </c>
    </row>
    <row r="16" spans="1:22" x14ac:dyDescent="0.25">
      <c r="A16" s="100">
        <v>15</v>
      </c>
      <c r="B16" s="126">
        <f t="shared" si="0"/>
        <v>0</v>
      </c>
      <c r="C16" s="121">
        <f>'Input Table'!C17</f>
        <v>0</v>
      </c>
      <c r="D16" s="121">
        <f>'Input Table'!D17</f>
        <v>0</v>
      </c>
      <c r="E16" s="121">
        <f>'Input Table'!E17</f>
        <v>0</v>
      </c>
      <c r="F16" s="121">
        <f>'Input Table'!F17</f>
        <v>0</v>
      </c>
      <c r="G16" s="121">
        <f>'Input Table'!G17</f>
        <v>0</v>
      </c>
      <c r="H16" s="121">
        <f>'Input Table'!H17</f>
        <v>0</v>
      </c>
      <c r="I16" s="121">
        <f>'Input Table'!I17</f>
        <v>0</v>
      </c>
      <c r="J16" s="121">
        <f>'Input Table'!J17</f>
        <v>0</v>
      </c>
      <c r="K16" s="121">
        <f>'Input Table'!K17</f>
        <v>0</v>
      </c>
      <c r="L16" s="121">
        <f>'Input Table'!L17</f>
        <v>0</v>
      </c>
      <c r="M16" s="121">
        <f>'Input Table'!M17</f>
        <v>0</v>
      </c>
      <c r="N16" s="121">
        <f>'Input Table'!N17</f>
        <v>0</v>
      </c>
      <c r="O16" s="121">
        <f>'Input Table'!O17</f>
        <v>0</v>
      </c>
      <c r="P16" s="121">
        <f>'Input Table'!P17</f>
        <v>0</v>
      </c>
      <c r="Q16" s="121">
        <f>'Input Table'!Q17</f>
        <v>0</v>
      </c>
      <c r="R16" s="121">
        <f>'Input Table'!R17</f>
        <v>0</v>
      </c>
      <c r="S16" s="121">
        <f>'Input Table'!S17</f>
        <v>0</v>
      </c>
      <c r="T16" s="121">
        <f>'Input Table'!T17</f>
        <v>0</v>
      </c>
      <c r="U16" s="121">
        <f>'Input Table'!U17</f>
        <v>0</v>
      </c>
      <c r="V16" s="121">
        <f>'Input Table'!V17</f>
        <v>0</v>
      </c>
    </row>
    <row r="17" spans="1:22" x14ac:dyDescent="0.25">
      <c r="A17" s="100">
        <v>16</v>
      </c>
      <c r="B17" s="126">
        <f t="shared" si="0"/>
        <v>0</v>
      </c>
      <c r="C17" s="121">
        <f>'Input Table'!C18</f>
        <v>0</v>
      </c>
      <c r="D17" s="121">
        <f>'Input Table'!D18</f>
        <v>0</v>
      </c>
      <c r="E17" s="121">
        <f>'Input Table'!E18</f>
        <v>0</v>
      </c>
      <c r="F17" s="121">
        <f>'Input Table'!F18</f>
        <v>0</v>
      </c>
      <c r="G17" s="121">
        <f>'Input Table'!G18</f>
        <v>0</v>
      </c>
      <c r="H17" s="121">
        <f>'Input Table'!H18</f>
        <v>0</v>
      </c>
      <c r="I17" s="121">
        <f>'Input Table'!I18</f>
        <v>0</v>
      </c>
      <c r="J17" s="121">
        <f>'Input Table'!J18</f>
        <v>0</v>
      </c>
      <c r="K17" s="121">
        <f>'Input Table'!K18</f>
        <v>0</v>
      </c>
      <c r="L17" s="121">
        <f>'Input Table'!L18</f>
        <v>0</v>
      </c>
      <c r="M17" s="121">
        <f>'Input Table'!M18</f>
        <v>0</v>
      </c>
      <c r="N17" s="121">
        <f>'Input Table'!N18</f>
        <v>0</v>
      </c>
      <c r="O17" s="121">
        <f>'Input Table'!O18</f>
        <v>0</v>
      </c>
      <c r="P17" s="121">
        <f>'Input Table'!P18</f>
        <v>0</v>
      </c>
      <c r="Q17" s="121">
        <f>'Input Table'!Q18</f>
        <v>0</v>
      </c>
      <c r="R17" s="121">
        <f>'Input Table'!R18</f>
        <v>0</v>
      </c>
      <c r="S17" s="121">
        <f>'Input Table'!S18</f>
        <v>0</v>
      </c>
      <c r="T17" s="121">
        <f>'Input Table'!T18</f>
        <v>0</v>
      </c>
      <c r="U17" s="121">
        <f>'Input Table'!U18</f>
        <v>0</v>
      </c>
      <c r="V17" s="121">
        <f>'Input Table'!V18</f>
        <v>0</v>
      </c>
    </row>
    <row r="18" spans="1:22" x14ac:dyDescent="0.25">
      <c r="A18" s="100">
        <v>17</v>
      </c>
      <c r="B18" s="126">
        <f t="shared" si="0"/>
        <v>0</v>
      </c>
      <c r="C18" s="121">
        <f>'Input Table'!C19</f>
        <v>0</v>
      </c>
      <c r="D18" s="121">
        <f>'Input Table'!D19</f>
        <v>0</v>
      </c>
      <c r="E18" s="121">
        <f>'Input Table'!E19</f>
        <v>0</v>
      </c>
      <c r="F18" s="121">
        <f>'Input Table'!F19</f>
        <v>0</v>
      </c>
      <c r="G18" s="121">
        <f>'Input Table'!G19</f>
        <v>0</v>
      </c>
      <c r="H18" s="121">
        <f>'Input Table'!H19</f>
        <v>0</v>
      </c>
      <c r="I18" s="121">
        <f>'Input Table'!I19</f>
        <v>0</v>
      </c>
      <c r="J18" s="121">
        <f>'Input Table'!J19</f>
        <v>0</v>
      </c>
      <c r="K18" s="121">
        <f>'Input Table'!K19</f>
        <v>0</v>
      </c>
      <c r="L18" s="121">
        <f>'Input Table'!L19</f>
        <v>0</v>
      </c>
      <c r="M18" s="121">
        <f>'Input Table'!M19</f>
        <v>0</v>
      </c>
      <c r="N18" s="121">
        <f>'Input Table'!N19</f>
        <v>0</v>
      </c>
      <c r="O18" s="121">
        <f>'Input Table'!O19</f>
        <v>0</v>
      </c>
      <c r="P18" s="121">
        <f>'Input Table'!P19</f>
        <v>0</v>
      </c>
      <c r="Q18" s="121">
        <f>'Input Table'!Q19</f>
        <v>0</v>
      </c>
      <c r="R18" s="121">
        <f>'Input Table'!R19</f>
        <v>0</v>
      </c>
      <c r="S18" s="121">
        <f>'Input Table'!S19</f>
        <v>0</v>
      </c>
      <c r="T18" s="121">
        <f>'Input Table'!T19</f>
        <v>0</v>
      </c>
      <c r="U18" s="121">
        <f>'Input Table'!U19</f>
        <v>0</v>
      </c>
      <c r="V18" s="121">
        <f>'Input Table'!V19</f>
        <v>0</v>
      </c>
    </row>
    <row r="19" spans="1:22" x14ac:dyDescent="0.25">
      <c r="A19" s="100">
        <v>18</v>
      </c>
      <c r="B19" s="126">
        <f t="shared" si="0"/>
        <v>0</v>
      </c>
      <c r="C19" s="121">
        <f>'Input Table'!C20</f>
        <v>0</v>
      </c>
      <c r="D19" s="121">
        <f>'Input Table'!D20</f>
        <v>0</v>
      </c>
      <c r="E19" s="121">
        <f>'Input Table'!E20</f>
        <v>0</v>
      </c>
      <c r="F19" s="121">
        <f>'Input Table'!F20</f>
        <v>0</v>
      </c>
      <c r="G19" s="121">
        <f>'Input Table'!G20</f>
        <v>0</v>
      </c>
      <c r="H19" s="121">
        <f>'Input Table'!H20</f>
        <v>0</v>
      </c>
      <c r="I19" s="121">
        <f>'Input Table'!I20</f>
        <v>0</v>
      </c>
      <c r="J19" s="121">
        <f>'Input Table'!J20</f>
        <v>0</v>
      </c>
      <c r="K19" s="121">
        <f>'Input Table'!K20</f>
        <v>0</v>
      </c>
      <c r="L19" s="121">
        <f>'Input Table'!L20</f>
        <v>0</v>
      </c>
      <c r="M19" s="121">
        <f>'Input Table'!M20</f>
        <v>0</v>
      </c>
      <c r="N19" s="121">
        <f>'Input Table'!N20</f>
        <v>0</v>
      </c>
      <c r="O19" s="121">
        <f>'Input Table'!O20</f>
        <v>0</v>
      </c>
      <c r="P19" s="121">
        <f>'Input Table'!P20</f>
        <v>0</v>
      </c>
      <c r="Q19" s="121">
        <f>'Input Table'!Q20</f>
        <v>0</v>
      </c>
      <c r="R19" s="121">
        <f>'Input Table'!R20</f>
        <v>0</v>
      </c>
      <c r="S19" s="121">
        <f>'Input Table'!S20</f>
        <v>0</v>
      </c>
      <c r="T19" s="121">
        <f>'Input Table'!T20</f>
        <v>0</v>
      </c>
      <c r="U19" s="121">
        <f>'Input Table'!U20</f>
        <v>0</v>
      </c>
      <c r="V19" s="121">
        <f>'Input Table'!V20</f>
        <v>0</v>
      </c>
    </row>
    <row r="20" spans="1:22" x14ac:dyDescent="0.25">
      <c r="A20" s="100">
        <v>19</v>
      </c>
      <c r="B20" s="126">
        <f t="shared" si="0"/>
        <v>0</v>
      </c>
      <c r="C20" s="121">
        <f>'Input Table'!C21</f>
        <v>0</v>
      </c>
      <c r="D20" s="121">
        <f>'Input Table'!D21</f>
        <v>0</v>
      </c>
      <c r="E20" s="121">
        <f>'Input Table'!E21</f>
        <v>0</v>
      </c>
      <c r="F20" s="121">
        <f>'Input Table'!F21</f>
        <v>0</v>
      </c>
      <c r="G20" s="121">
        <f>'Input Table'!G21</f>
        <v>0</v>
      </c>
      <c r="H20" s="121">
        <f>'Input Table'!H21</f>
        <v>0</v>
      </c>
      <c r="I20" s="121">
        <f>'Input Table'!I21</f>
        <v>0</v>
      </c>
      <c r="J20" s="121">
        <f>'Input Table'!J21</f>
        <v>0</v>
      </c>
      <c r="K20" s="121">
        <f>'Input Table'!K21</f>
        <v>0</v>
      </c>
      <c r="L20" s="121">
        <f>'Input Table'!L21</f>
        <v>0</v>
      </c>
      <c r="M20" s="121">
        <f>'Input Table'!M21</f>
        <v>0</v>
      </c>
      <c r="N20" s="121">
        <f>'Input Table'!N21</f>
        <v>0</v>
      </c>
      <c r="O20" s="121">
        <f>'Input Table'!O21</f>
        <v>0</v>
      </c>
      <c r="P20" s="121">
        <f>'Input Table'!P21</f>
        <v>0</v>
      </c>
      <c r="Q20" s="121">
        <f>'Input Table'!Q21</f>
        <v>0</v>
      </c>
      <c r="R20" s="121">
        <f>'Input Table'!R21</f>
        <v>0</v>
      </c>
      <c r="S20" s="121">
        <f>'Input Table'!S21</f>
        <v>0</v>
      </c>
      <c r="T20" s="121">
        <f>'Input Table'!T21</f>
        <v>0</v>
      </c>
      <c r="U20" s="121">
        <f>'Input Table'!U21</f>
        <v>0</v>
      </c>
      <c r="V20" s="121">
        <f>'Input Table'!V21</f>
        <v>0</v>
      </c>
    </row>
    <row r="21" spans="1:22" x14ac:dyDescent="0.25">
      <c r="A21" s="100">
        <v>20</v>
      </c>
      <c r="B21" s="126">
        <f t="shared" si="0"/>
        <v>0</v>
      </c>
      <c r="C21" s="121">
        <f>'Input Table'!C22</f>
        <v>0</v>
      </c>
      <c r="D21" s="121">
        <f>'Input Table'!D22</f>
        <v>0</v>
      </c>
      <c r="E21" s="121">
        <f>'Input Table'!E22</f>
        <v>0</v>
      </c>
      <c r="F21" s="121">
        <f>'Input Table'!F22</f>
        <v>0</v>
      </c>
      <c r="G21" s="121">
        <f>'Input Table'!G22</f>
        <v>0</v>
      </c>
      <c r="H21" s="121">
        <f>'Input Table'!H22</f>
        <v>0</v>
      </c>
      <c r="I21" s="121">
        <f>'Input Table'!I22</f>
        <v>0</v>
      </c>
      <c r="J21" s="121">
        <f>'Input Table'!J22</f>
        <v>0</v>
      </c>
      <c r="K21" s="121">
        <f>'Input Table'!K22</f>
        <v>0</v>
      </c>
      <c r="L21" s="121">
        <f>'Input Table'!L22</f>
        <v>0</v>
      </c>
      <c r="M21" s="121">
        <f>'Input Table'!M22</f>
        <v>0</v>
      </c>
      <c r="N21" s="121">
        <f>'Input Table'!N22</f>
        <v>0</v>
      </c>
      <c r="O21" s="121">
        <f>'Input Table'!O22</f>
        <v>0</v>
      </c>
      <c r="P21" s="121">
        <f>'Input Table'!P22</f>
        <v>0</v>
      </c>
      <c r="Q21" s="121">
        <f>'Input Table'!Q22</f>
        <v>0</v>
      </c>
      <c r="R21" s="121">
        <f>'Input Table'!R22</f>
        <v>0</v>
      </c>
      <c r="S21" s="121">
        <f>'Input Table'!S22</f>
        <v>0</v>
      </c>
      <c r="T21" s="121">
        <f>'Input Table'!T22</f>
        <v>0</v>
      </c>
      <c r="U21" s="121">
        <f>'Input Table'!U22</f>
        <v>0</v>
      </c>
      <c r="V21" s="121">
        <f>'Input Table'!V22</f>
        <v>0</v>
      </c>
    </row>
    <row r="22" spans="1:22" x14ac:dyDescent="0.25">
      <c r="A22" s="100">
        <v>21</v>
      </c>
      <c r="B22" s="126">
        <f t="shared" si="0"/>
        <v>0</v>
      </c>
      <c r="C22" s="121">
        <f>'Input Table'!C23</f>
        <v>0</v>
      </c>
      <c r="D22" s="121">
        <f>'Input Table'!D23</f>
        <v>0</v>
      </c>
      <c r="E22" s="121">
        <f>'Input Table'!E23</f>
        <v>0</v>
      </c>
      <c r="F22" s="121">
        <f>'Input Table'!F23</f>
        <v>0</v>
      </c>
      <c r="G22" s="121">
        <f>'Input Table'!G23</f>
        <v>0</v>
      </c>
      <c r="H22" s="121">
        <f>'Input Table'!H23</f>
        <v>0</v>
      </c>
      <c r="I22" s="121">
        <f>'Input Table'!I23</f>
        <v>0</v>
      </c>
      <c r="J22" s="121">
        <f>'Input Table'!J23</f>
        <v>0</v>
      </c>
      <c r="K22" s="121">
        <f>'Input Table'!K23</f>
        <v>0</v>
      </c>
      <c r="L22" s="121">
        <f>'Input Table'!L23</f>
        <v>0</v>
      </c>
      <c r="M22" s="121">
        <f>'Input Table'!M23</f>
        <v>0</v>
      </c>
      <c r="N22" s="121">
        <f>'Input Table'!N23</f>
        <v>0</v>
      </c>
      <c r="O22" s="121">
        <f>'Input Table'!O23</f>
        <v>0</v>
      </c>
      <c r="P22" s="121">
        <f>'Input Table'!P23</f>
        <v>0</v>
      </c>
      <c r="Q22" s="121">
        <f>'Input Table'!Q23</f>
        <v>0</v>
      </c>
      <c r="R22" s="121">
        <f>'Input Table'!R23</f>
        <v>0</v>
      </c>
      <c r="S22" s="121">
        <f>'Input Table'!S23</f>
        <v>0</v>
      </c>
      <c r="T22" s="121">
        <f>'Input Table'!T23</f>
        <v>0</v>
      </c>
      <c r="U22" s="121">
        <f>'Input Table'!U23</f>
        <v>0</v>
      </c>
      <c r="V22" s="121">
        <f>'Input Table'!V23</f>
        <v>0</v>
      </c>
    </row>
    <row r="23" spans="1:22" x14ac:dyDescent="0.25">
      <c r="A23" s="100">
        <v>22</v>
      </c>
      <c r="B23" s="126">
        <f t="shared" si="0"/>
        <v>0</v>
      </c>
      <c r="C23" s="121">
        <f>'Input Table'!C24</f>
        <v>0</v>
      </c>
      <c r="D23" s="121">
        <f>'Input Table'!D24</f>
        <v>0</v>
      </c>
      <c r="E23" s="121">
        <f>'Input Table'!E24</f>
        <v>0</v>
      </c>
      <c r="F23" s="121">
        <f>'Input Table'!F24</f>
        <v>0</v>
      </c>
      <c r="G23" s="121">
        <f>'Input Table'!G24</f>
        <v>0</v>
      </c>
      <c r="H23" s="121">
        <f>'Input Table'!H24</f>
        <v>0</v>
      </c>
      <c r="I23" s="121">
        <f>'Input Table'!I24</f>
        <v>0</v>
      </c>
      <c r="J23" s="121">
        <f>'Input Table'!J24</f>
        <v>0</v>
      </c>
      <c r="K23" s="121">
        <f>'Input Table'!K24</f>
        <v>0</v>
      </c>
      <c r="L23" s="121">
        <f>'Input Table'!L24</f>
        <v>0</v>
      </c>
      <c r="M23" s="121">
        <f>'Input Table'!M24</f>
        <v>0</v>
      </c>
      <c r="N23" s="121">
        <f>'Input Table'!N24</f>
        <v>0</v>
      </c>
      <c r="O23" s="121">
        <f>'Input Table'!O24</f>
        <v>0</v>
      </c>
      <c r="P23" s="121">
        <f>'Input Table'!P24</f>
        <v>0</v>
      </c>
      <c r="Q23" s="121">
        <f>'Input Table'!Q24</f>
        <v>0</v>
      </c>
      <c r="R23" s="121">
        <f>'Input Table'!R24</f>
        <v>0</v>
      </c>
      <c r="S23" s="121">
        <f>'Input Table'!S24</f>
        <v>0</v>
      </c>
      <c r="T23" s="121">
        <f>'Input Table'!T24</f>
        <v>0</v>
      </c>
      <c r="U23" s="121">
        <f>'Input Table'!U24</f>
        <v>0</v>
      </c>
      <c r="V23" s="121">
        <f>'Input Table'!V24</f>
        <v>0</v>
      </c>
    </row>
    <row r="24" spans="1:22" x14ac:dyDescent="0.25">
      <c r="A24" s="100">
        <v>23</v>
      </c>
      <c r="B24" s="126">
        <f t="shared" si="0"/>
        <v>0</v>
      </c>
      <c r="C24" s="121">
        <f>'Input Table'!C25</f>
        <v>0</v>
      </c>
      <c r="D24" s="121">
        <f>'Input Table'!D25</f>
        <v>0</v>
      </c>
      <c r="E24" s="121">
        <f>'Input Table'!E25</f>
        <v>0</v>
      </c>
      <c r="F24" s="121">
        <f>'Input Table'!F25</f>
        <v>0</v>
      </c>
      <c r="G24" s="121">
        <f>'Input Table'!G25</f>
        <v>0</v>
      </c>
      <c r="H24" s="121">
        <f>'Input Table'!H25</f>
        <v>0</v>
      </c>
      <c r="I24" s="121">
        <f>'Input Table'!I25</f>
        <v>0</v>
      </c>
      <c r="J24" s="121">
        <f>'Input Table'!J25</f>
        <v>0</v>
      </c>
      <c r="K24" s="121">
        <f>'Input Table'!K25</f>
        <v>0</v>
      </c>
      <c r="L24" s="121">
        <f>'Input Table'!L25</f>
        <v>0</v>
      </c>
      <c r="M24" s="121">
        <f>'Input Table'!M25</f>
        <v>0</v>
      </c>
      <c r="N24" s="121">
        <f>'Input Table'!N25</f>
        <v>0</v>
      </c>
      <c r="O24" s="121">
        <f>'Input Table'!O25</f>
        <v>0</v>
      </c>
      <c r="P24" s="121">
        <f>'Input Table'!P25</f>
        <v>0</v>
      </c>
      <c r="Q24" s="121">
        <f>'Input Table'!Q25</f>
        <v>0</v>
      </c>
      <c r="R24" s="121">
        <f>'Input Table'!R25</f>
        <v>0</v>
      </c>
      <c r="S24" s="121">
        <f>'Input Table'!S25</f>
        <v>0</v>
      </c>
      <c r="T24" s="121">
        <f>'Input Table'!T25</f>
        <v>0</v>
      </c>
      <c r="U24" s="121">
        <f>'Input Table'!U25</f>
        <v>0</v>
      </c>
      <c r="V24" s="121">
        <f>'Input Table'!V25</f>
        <v>0</v>
      </c>
    </row>
    <row r="25" spans="1:22" x14ac:dyDescent="0.25">
      <c r="A25" s="100">
        <v>24</v>
      </c>
      <c r="B25" s="126">
        <f t="shared" si="0"/>
        <v>0</v>
      </c>
      <c r="C25" s="121">
        <f>'Input Table'!C26</f>
        <v>0</v>
      </c>
      <c r="D25" s="121">
        <f>'Input Table'!D26</f>
        <v>0</v>
      </c>
      <c r="E25" s="121">
        <f>'Input Table'!E26</f>
        <v>0</v>
      </c>
      <c r="F25" s="121">
        <f>'Input Table'!F26</f>
        <v>0</v>
      </c>
      <c r="G25" s="121">
        <f>'Input Table'!G26</f>
        <v>0</v>
      </c>
      <c r="H25" s="121">
        <f>'Input Table'!H26</f>
        <v>0</v>
      </c>
      <c r="I25" s="121">
        <f>'Input Table'!I26</f>
        <v>0</v>
      </c>
      <c r="J25" s="121">
        <f>'Input Table'!J26</f>
        <v>0</v>
      </c>
      <c r="K25" s="121">
        <f>'Input Table'!K26</f>
        <v>0</v>
      </c>
      <c r="L25" s="121">
        <f>'Input Table'!L26</f>
        <v>0</v>
      </c>
      <c r="M25" s="121">
        <f>'Input Table'!M26</f>
        <v>0</v>
      </c>
      <c r="N25" s="121">
        <f>'Input Table'!N26</f>
        <v>0</v>
      </c>
      <c r="O25" s="121">
        <f>'Input Table'!O26</f>
        <v>0</v>
      </c>
      <c r="P25" s="121">
        <f>'Input Table'!P26</f>
        <v>0</v>
      </c>
      <c r="Q25" s="121">
        <f>'Input Table'!Q26</f>
        <v>0</v>
      </c>
      <c r="R25" s="121">
        <f>'Input Table'!R26</f>
        <v>0</v>
      </c>
      <c r="S25" s="121">
        <f>'Input Table'!S26</f>
        <v>0</v>
      </c>
      <c r="T25" s="121">
        <f>'Input Table'!T26</f>
        <v>0</v>
      </c>
      <c r="U25" s="121">
        <f>'Input Table'!U26</f>
        <v>0</v>
      </c>
      <c r="V25" s="121">
        <f>'Input Table'!V26</f>
        <v>0</v>
      </c>
    </row>
    <row r="26" spans="1:22" x14ac:dyDescent="0.25">
      <c r="A26" s="100">
        <v>25</v>
      </c>
      <c r="B26" s="126">
        <f t="shared" si="0"/>
        <v>0</v>
      </c>
      <c r="C26" s="121">
        <f>'Input Table'!C27</f>
        <v>0</v>
      </c>
      <c r="D26" s="121">
        <f>'Input Table'!D27</f>
        <v>0</v>
      </c>
      <c r="E26" s="121">
        <f>'Input Table'!E27</f>
        <v>0</v>
      </c>
      <c r="F26" s="121">
        <f>'Input Table'!F27</f>
        <v>0</v>
      </c>
      <c r="G26" s="121">
        <f>'Input Table'!G27</f>
        <v>0</v>
      </c>
      <c r="H26" s="121">
        <f>'Input Table'!H27</f>
        <v>0</v>
      </c>
      <c r="I26" s="121">
        <f>'Input Table'!I27</f>
        <v>0</v>
      </c>
      <c r="J26" s="121">
        <f>'Input Table'!J27</f>
        <v>0</v>
      </c>
      <c r="K26" s="121">
        <f>'Input Table'!K27</f>
        <v>0</v>
      </c>
      <c r="L26" s="121">
        <f>'Input Table'!L27</f>
        <v>0</v>
      </c>
      <c r="M26" s="121">
        <f>'Input Table'!M27</f>
        <v>0</v>
      </c>
      <c r="N26" s="121">
        <f>'Input Table'!N27</f>
        <v>0</v>
      </c>
      <c r="O26" s="121">
        <f>'Input Table'!O27</f>
        <v>0</v>
      </c>
      <c r="P26" s="121">
        <f>'Input Table'!P27</f>
        <v>0</v>
      </c>
      <c r="Q26" s="121">
        <f>'Input Table'!Q27</f>
        <v>0</v>
      </c>
      <c r="R26" s="121">
        <f>'Input Table'!R27</f>
        <v>0</v>
      </c>
      <c r="S26" s="121">
        <f>'Input Table'!S27</f>
        <v>0</v>
      </c>
      <c r="T26" s="121">
        <f>'Input Table'!T27</f>
        <v>0</v>
      </c>
      <c r="U26" s="121">
        <f>'Input Table'!U27</f>
        <v>0</v>
      </c>
      <c r="V26" s="121">
        <f>'Input Table'!V27</f>
        <v>0</v>
      </c>
    </row>
    <row r="27" spans="1:22" x14ac:dyDescent="0.25">
      <c r="A27" s="100">
        <v>26</v>
      </c>
      <c r="B27" s="126">
        <f t="shared" si="0"/>
        <v>0</v>
      </c>
      <c r="C27" s="121">
        <f>'Input Table'!C28</f>
        <v>0</v>
      </c>
      <c r="D27" s="121">
        <f>'Input Table'!D28</f>
        <v>0</v>
      </c>
      <c r="E27" s="121">
        <f>'Input Table'!E28</f>
        <v>0</v>
      </c>
      <c r="F27" s="121">
        <f>'Input Table'!F28</f>
        <v>0</v>
      </c>
      <c r="G27" s="121">
        <f>'Input Table'!G28</f>
        <v>0</v>
      </c>
      <c r="H27" s="121">
        <f>'Input Table'!H28</f>
        <v>0</v>
      </c>
      <c r="I27" s="121">
        <f>'Input Table'!I28</f>
        <v>0</v>
      </c>
      <c r="J27" s="121">
        <f>'Input Table'!J28</f>
        <v>0</v>
      </c>
      <c r="K27" s="121">
        <f>'Input Table'!K28</f>
        <v>0</v>
      </c>
      <c r="L27" s="121">
        <f>'Input Table'!L28</f>
        <v>0</v>
      </c>
      <c r="M27" s="121">
        <f>'Input Table'!M28</f>
        <v>0</v>
      </c>
      <c r="N27" s="121">
        <f>'Input Table'!N28</f>
        <v>0</v>
      </c>
      <c r="O27" s="121">
        <f>'Input Table'!O28</f>
        <v>0</v>
      </c>
      <c r="P27" s="121">
        <f>'Input Table'!P28</f>
        <v>0</v>
      </c>
      <c r="Q27" s="121">
        <f>'Input Table'!Q28</f>
        <v>0</v>
      </c>
      <c r="R27" s="121">
        <f>'Input Table'!R28</f>
        <v>0</v>
      </c>
      <c r="S27" s="121">
        <f>'Input Table'!S28</f>
        <v>0</v>
      </c>
      <c r="T27" s="121">
        <f>'Input Table'!T28</f>
        <v>0</v>
      </c>
      <c r="U27" s="121">
        <f>'Input Table'!U28</f>
        <v>0</v>
      </c>
      <c r="V27" s="121">
        <f>'Input Table'!V28</f>
        <v>0</v>
      </c>
    </row>
    <row r="28" spans="1:22" x14ac:dyDescent="0.25">
      <c r="A28" s="100">
        <v>27</v>
      </c>
      <c r="B28" s="126">
        <f t="shared" si="0"/>
        <v>0</v>
      </c>
      <c r="C28" s="121">
        <f>'Input Table'!C29</f>
        <v>0</v>
      </c>
      <c r="D28" s="121">
        <f>'Input Table'!D29</f>
        <v>0</v>
      </c>
      <c r="E28" s="121">
        <f>'Input Table'!E29</f>
        <v>0</v>
      </c>
      <c r="F28" s="121">
        <f>'Input Table'!F29</f>
        <v>0</v>
      </c>
      <c r="G28" s="121">
        <f>'Input Table'!G29</f>
        <v>0</v>
      </c>
      <c r="H28" s="121">
        <f>'Input Table'!H29</f>
        <v>0</v>
      </c>
      <c r="I28" s="121">
        <f>'Input Table'!I29</f>
        <v>0</v>
      </c>
      <c r="J28" s="121">
        <f>'Input Table'!J29</f>
        <v>0</v>
      </c>
      <c r="K28" s="121">
        <f>'Input Table'!K29</f>
        <v>0</v>
      </c>
      <c r="L28" s="121">
        <f>'Input Table'!L29</f>
        <v>0</v>
      </c>
      <c r="M28" s="121">
        <f>'Input Table'!M29</f>
        <v>0</v>
      </c>
      <c r="N28" s="121">
        <f>'Input Table'!N29</f>
        <v>0</v>
      </c>
      <c r="O28" s="121">
        <f>'Input Table'!O29</f>
        <v>0</v>
      </c>
      <c r="P28" s="121">
        <f>'Input Table'!P29</f>
        <v>0</v>
      </c>
      <c r="Q28" s="121">
        <f>'Input Table'!Q29</f>
        <v>0</v>
      </c>
      <c r="R28" s="121">
        <f>'Input Table'!R29</f>
        <v>0</v>
      </c>
      <c r="S28" s="121">
        <f>'Input Table'!S29</f>
        <v>0</v>
      </c>
      <c r="T28" s="121">
        <f>'Input Table'!T29</f>
        <v>0</v>
      </c>
      <c r="U28" s="121">
        <f>'Input Table'!U29</f>
        <v>0</v>
      </c>
      <c r="V28" s="121">
        <f>'Input Table'!V29</f>
        <v>0</v>
      </c>
    </row>
    <row r="29" spans="1:22" x14ac:dyDescent="0.25">
      <c r="A29" s="100">
        <v>28</v>
      </c>
      <c r="B29" s="126">
        <f t="shared" si="0"/>
        <v>0</v>
      </c>
      <c r="C29" s="121">
        <f>'Input Table'!C30</f>
        <v>0</v>
      </c>
      <c r="D29" s="121">
        <f>'Input Table'!D30</f>
        <v>0</v>
      </c>
      <c r="E29" s="121">
        <f>'Input Table'!E30</f>
        <v>0</v>
      </c>
      <c r="F29" s="121">
        <f>'Input Table'!F30</f>
        <v>0</v>
      </c>
      <c r="G29" s="121">
        <f>'Input Table'!G30</f>
        <v>0</v>
      </c>
      <c r="H29" s="121">
        <f>'Input Table'!H30</f>
        <v>0</v>
      </c>
      <c r="I29" s="121">
        <f>'Input Table'!I30</f>
        <v>0</v>
      </c>
      <c r="J29" s="121">
        <f>'Input Table'!J30</f>
        <v>0</v>
      </c>
      <c r="K29" s="121">
        <f>'Input Table'!K30</f>
        <v>0</v>
      </c>
      <c r="L29" s="121">
        <f>'Input Table'!L30</f>
        <v>0</v>
      </c>
      <c r="M29" s="121">
        <f>'Input Table'!M30</f>
        <v>0</v>
      </c>
      <c r="N29" s="121">
        <f>'Input Table'!N30</f>
        <v>0</v>
      </c>
      <c r="O29" s="121">
        <f>'Input Table'!O30</f>
        <v>0</v>
      </c>
      <c r="P29" s="121">
        <f>'Input Table'!P30</f>
        <v>0</v>
      </c>
      <c r="Q29" s="121">
        <f>'Input Table'!Q30</f>
        <v>0</v>
      </c>
      <c r="R29" s="121">
        <f>'Input Table'!R30</f>
        <v>0</v>
      </c>
      <c r="S29" s="121">
        <f>'Input Table'!S30</f>
        <v>0</v>
      </c>
      <c r="T29" s="121">
        <f>'Input Table'!T30</f>
        <v>0</v>
      </c>
      <c r="U29" s="121">
        <f>'Input Table'!U30</f>
        <v>0</v>
      </c>
      <c r="V29" s="121">
        <f>'Input Table'!V30</f>
        <v>0</v>
      </c>
    </row>
    <row r="30" spans="1:22" x14ac:dyDescent="0.25">
      <c r="A30" s="100">
        <v>29</v>
      </c>
      <c r="B30" s="126">
        <f t="shared" si="0"/>
        <v>0</v>
      </c>
      <c r="C30" s="121">
        <f>'Input Table'!C31</f>
        <v>0</v>
      </c>
      <c r="D30" s="121">
        <f>'Input Table'!D31</f>
        <v>0</v>
      </c>
      <c r="E30" s="121">
        <f>'Input Table'!E31</f>
        <v>0</v>
      </c>
      <c r="F30" s="121">
        <f>'Input Table'!F31</f>
        <v>0</v>
      </c>
      <c r="G30" s="121">
        <f>'Input Table'!G31</f>
        <v>0</v>
      </c>
      <c r="H30" s="121">
        <f>'Input Table'!H31</f>
        <v>0</v>
      </c>
      <c r="I30" s="121">
        <f>'Input Table'!I31</f>
        <v>0</v>
      </c>
      <c r="J30" s="121">
        <f>'Input Table'!J31</f>
        <v>0</v>
      </c>
      <c r="K30" s="121">
        <f>'Input Table'!K31</f>
        <v>0</v>
      </c>
      <c r="L30" s="121">
        <f>'Input Table'!L31</f>
        <v>0</v>
      </c>
      <c r="M30" s="121">
        <f>'Input Table'!M31</f>
        <v>0</v>
      </c>
      <c r="N30" s="121">
        <f>'Input Table'!N31</f>
        <v>0</v>
      </c>
      <c r="O30" s="121">
        <f>'Input Table'!O31</f>
        <v>0</v>
      </c>
      <c r="P30" s="121">
        <f>'Input Table'!P31</f>
        <v>0</v>
      </c>
      <c r="Q30" s="121">
        <f>'Input Table'!Q31</f>
        <v>0</v>
      </c>
      <c r="R30" s="121">
        <f>'Input Table'!R31</f>
        <v>0</v>
      </c>
      <c r="S30" s="121">
        <f>'Input Table'!S31</f>
        <v>0</v>
      </c>
      <c r="T30" s="121">
        <f>'Input Table'!T31</f>
        <v>0</v>
      </c>
      <c r="U30" s="121">
        <f>'Input Table'!U31</f>
        <v>0</v>
      </c>
      <c r="V30" s="121">
        <f>'Input Table'!V31</f>
        <v>0</v>
      </c>
    </row>
    <row r="31" spans="1:22" x14ac:dyDescent="0.25">
      <c r="A31" s="100">
        <v>30</v>
      </c>
      <c r="B31" s="126">
        <f t="shared" si="0"/>
        <v>0</v>
      </c>
      <c r="C31" s="121">
        <f>'Input Table'!C32</f>
        <v>0</v>
      </c>
      <c r="D31" s="121">
        <f>'Input Table'!D32</f>
        <v>0</v>
      </c>
      <c r="E31" s="121">
        <f>'Input Table'!E32</f>
        <v>0</v>
      </c>
      <c r="F31" s="121">
        <f>'Input Table'!F32</f>
        <v>0</v>
      </c>
      <c r="G31" s="121">
        <f>'Input Table'!G32</f>
        <v>0</v>
      </c>
      <c r="H31" s="121">
        <f>'Input Table'!H32</f>
        <v>0</v>
      </c>
      <c r="I31" s="121">
        <f>'Input Table'!I32</f>
        <v>0</v>
      </c>
      <c r="J31" s="121">
        <f>'Input Table'!J32</f>
        <v>0</v>
      </c>
      <c r="K31" s="121">
        <f>'Input Table'!K32</f>
        <v>0</v>
      </c>
      <c r="L31" s="121">
        <f>'Input Table'!L32</f>
        <v>0</v>
      </c>
      <c r="M31" s="121">
        <f>'Input Table'!M32</f>
        <v>0</v>
      </c>
      <c r="N31" s="121">
        <f>'Input Table'!N32</f>
        <v>0</v>
      </c>
      <c r="O31" s="121">
        <f>'Input Table'!O32</f>
        <v>0</v>
      </c>
      <c r="P31" s="121">
        <f>'Input Table'!P32</f>
        <v>0</v>
      </c>
      <c r="Q31" s="121">
        <f>'Input Table'!Q32</f>
        <v>0</v>
      </c>
      <c r="R31" s="121">
        <f>'Input Table'!R32</f>
        <v>0</v>
      </c>
      <c r="S31" s="121">
        <f>'Input Table'!S32</f>
        <v>0</v>
      </c>
      <c r="T31" s="121">
        <f>'Input Table'!T32</f>
        <v>0</v>
      </c>
      <c r="U31" s="121">
        <f>'Input Table'!U32</f>
        <v>0</v>
      </c>
      <c r="V31" s="121">
        <f>'Input Table'!V32</f>
        <v>0</v>
      </c>
    </row>
    <row r="32" spans="1:22" x14ac:dyDescent="0.25">
      <c r="A32" s="100">
        <v>31</v>
      </c>
      <c r="B32" s="126">
        <f t="shared" si="0"/>
        <v>0</v>
      </c>
      <c r="C32" s="121">
        <f>'Input Table'!C33</f>
        <v>0</v>
      </c>
      <c r="D32" s="121">
        <f>'Input Table'!D33</f>
        <v>0</v>
      </c>
      <c r="E32" s="121">
        <f>'Input Table'!E33</f>
        <v>0</v>
      </c>
      <c r="F32" s="121">
        <f>'Input Table'!F33</f>
        <v>0</v>
      </c>
      <c r="G32" s="121">
        <f>'Input Table'!G33</f>
        <v>0</v>
      </c>
      <c r="H32" s="121">
        <f>'Input Table'!H33</f>
        <v>0</v>
      </c>
      <c r="I32" s="121">
        <f>'Input Table'!I33</f>
        <v>0</v>
      </c>
      <c r="J32" s="121">
        <f>'Input Table'!J33</f>
        <v>0</v>
      </c>
      <c r="K32" s="121">
        <f>'Input Table'!K33</f>
        <v>0</v>
      </c>
      <c r="L32" s="121">
        <f>'Input Table'!L33</f>
        <v>0</v>
      </c>
      <c r="M32" s="121">
        <f>'Input Table'!M33</f>
        <v>0</v>
      </c>
      <c r="N32" s="121">
        <f>'Input Table'!N33</f>
        <v>0</v>
      </c>
      <c r="O32" s="121">
        <f>'Input Table'!O33</f>
        <v>0</v>
      </c>
      <c r="P32" s="121">
        <f>'Input Table'!P33</f>
        <v>0</v>
      </c>
      <c r="Q32" s="121">
        <f>'Input Table'!Q33</f>
        <v>0</v>
      </c>
      <c r="R32" s="121">
        <f>'Input Table'!R33</f>
        <v>0</v>
      </c>
      <c r="S32" s="121">
        <f>'Input Table'!S33</f>
        <v>0</v>
      </c>
      <c r="T32" s="121">
        <f>'Input Table'!T33</f>
        <v>0</v>
      </c>
      <c r="U32" s="121">
        <f>'Input Table'!U33</f>
        <v>0</v>
      </c>
      <c r="V32" s="121">
        <f>'Input Table'!V33</f>
        <v>0</v>
      </c>
    </row>
    <row r="33" spans="1:22" x14ac:dyDescent="0.25">
      <c r="A33" s="100">
        <v>32</v>
      </c>
      <c r="B33" s="126">
        <f t="shared" si="0"/>
        <v>0</v>
      </c>
      <c r="C33" s="121">
        <f>'Input Table'!C34</f>
        <v>0</v>
      </c>
      <c r="D33" s="121">
        <f>'Input Table'!D34</f>
        <v>0</v>
      </c>
      <c r="E33" s="121">
        <f>'Input Table'!E34</f>
        <v>0</v>
      </c>
      <c r="F33" s="121">
        <f>'Input Table'!F34</f>
        <v>0</v>
      </c>
      <c r="G33" s="121">
        <f>'Input Table'!G34</f>
        <v>0</v>
      </c>
      <c r="H33" s="121">
        <f>'Input Table'!H34</f>
        <v>0</v>
      </c>
      <c r="I33" s="121">
        <f>'Input Table'!I34</f>
        <v>0</v>
      </c>
      <c r="J33" s="121">
        <f>'Input Table'!J34</f>
        <v>0</v>
      </c>
      <c r="K33" s="121">
        <f>'Input Table'!K34</f>
        <v>0</v>
      </c>
      <c r="L33" s="121">
        <f>'Input Table'!L34</f>
        <v>0</v>
      </c>
      <c r="M33" s="121">
        <f>'Input Table'!M34</f>
        <v>0</v>
      </c>
      <c r="N33" s="121">
        <f>'Input Table'!N34</f>
        <v>0</v>
      </c>
      <c r="O33" s="121">
        <f>'Input Table'!O34</f>
        <v>0</v>
      </c>
      <c r="P33" s="121">
        <f>'Input Table'!P34</f>
        <v>0</v>
      </c>
      <c r="Q33" s="121">
        <f>'Input Table'!Q34</f>
        <v>0</v>
      </c>
      <c r="R33" s="121">
        <f>'Input Table'!R34</f>
        <v>0</v>
      </c>
      <c r="S33" s="121">
        <f>'Input Table'!S34</f>
        <v>0</v>
      </c>
      <c r="T33" s="121">
        <f>'Input Table'!T34</f>
        <v>0</v>
      </c>
      <c r="U33" s="121">
        <f>'Input Table'!U34</f>
        <v>0</v>
      </c>
      <c r="V33" s="121">
        <f>'Input Table'!V34</f>
        <v>0</v>
      </c>
    </row>
    <row r="34" spans="1:22" x14ac:dyDescent="0.25">
      <c r="A34" s="100">
        <v>33</v>
      </c>
      <c r="B34" s="126">
        <f t="shared" si="0"/>
        <v>0</v>
      </c>
      <c r="C34" s="121">
        <f>'Input Table'!C35</f>
        <v>0</v>
      </c>
      <c r="D34" s="121">
        <f>'Input Table'!D35</f>
        <v>0</v>
      </c>
      <c r="E34" s="121">
        <f>'Input Table'!E35</f>
        <v>0</v>
      </c>
      <c r="F34" s="121">
        <f>'Input Table'!F35</f>
        <v>0</v>
      </c>
      <c r="G34" s="121">
        <f>'Input Table'!G35</f>
        <v>0</v>
      </c>
      <c r="H34" s="121">
        <f>'Input Table'!H35</f>
        <v>0</v>
      </c>
      <c r="I34" s="121">
        <f>'Input Table'!I35</f>
        <v>0</v>
      </c>
      <c r="J34" s="121">
        <f>'Input Table'!J35</f>
        <v>0</v>
      </c>
      <c r="K34" s="121">
        <f>'Input Table'!K35</f>
        <v>0</v>
      </c>
      <c r="L34" s="121">
        <f>'Input Table'!L35</f>
        <v>0</v>
      </c>
      <c r="M34" s="121">
        <f>'Input Table'!M35</f>
        <v>0</v>
      </c>
      <c r="N34" s="121">
        <f>'Input Table'!N35</f>
        <v>0</v>
      </c>
      <c r="O34" s="121">
        <f>'Input Table'!O35</f>
        <v>0</v>
      </c>
      <c r="P34" s="121">
        <f>'Input Table'!P35</f>
        <v>0</v>
      </c>
      <c r="Q34" s="121">
        <f>'Input Table'!Q35</f>
        <v>0</v>
      </c>
      <c r="R34" s="121">
        <f>'Input Table'!R35</f>
        <v>0</v>
      </c>
      <c r="S34" s="121">
        <f>'Input Table'!S35</f>
        <v>0</v>
      </c>
      <c r="T34" s="121">
        <f>'Input Table'!T35</f>
        <v>0</v>
      </c>
      <c r="U34" s="121">
        <f>'Input Table'!U35</f>
        <v>0</v>
      </c>
      <c r="V34" s="121">
        <f>'Input Table'!V35</f>
        <v>0</v>
      </c>
    </row>
    <row r="35" spans="1:22" x14ac:dyDescent="0.25">
      <c r="A35" s="100">
        <v>34</v>
      </c>
      <c r="B35" s="126">
        <f t="shared" si="0"/>
        <v>0</v>
      </c>
      <c r="C35" s="121">
        <f>'Input Table'!C36</f>
        <v>0</v>
      </c>
      <c r="D35" s="121">
        <f>'Input Table'!D36</f>
        <v>0</v>
      </c>
      <c r="E35" s="121">
        <f>'Input Table'!E36</f>
        <v>0</v>
      </c>
      <c r="F35" s="121">
        <f>'Input Table'!F36</f>
        <v>0</v>
      </c>
      <c r="G35" s="121">
        <f>'Input Table'!G36</f>
        <v>0</v>
      </c>
      <c r="H35" s="121">
        <f>'Input Table'!H36</f>
        <v>0</v>
      </c>
      <c r="I35" s="121">
        <f>'Input Table'!I36</f>
        <v>0</v>
      </c>
      <c r="J35" s="121">
        <f>'Input Table'!J36</f>
        <v>0</v>
      </c>
      <c r="K35" s="121">
        <f>'Input Table'!K36</f>
        <v>0</v>
      </c>
      <c r="L35" s="121">
        <f>'Input Table'!L36</f>
        <v>0</v>
      </c>
      <c r="M35" s="121">
        <f>'Input Table'!M36</f>
        <v>0</v>
      </c>
      <c r="N35" s="121">
        <f>'Input Table'!N36</f>
        <v>0</v>
      </c>
      <c r="O35" s="121">
        <f>'Input Table'!O36</f>
        <v>0</v>
      </c>
      <c r="P35" s="121">
        <f>'Input Table'!P36</f>
        <v>0</v>
      </c>
      <c r="Q35" s="121">
        <f>'Input Table'!Q36</f>
        <v>0</v>
      </c>
      <c r="R35" s="121">
        <f>'Input Table'!R36</f>
        <v>0</v>
      </c>
      <c r="S35" s="121">
        <f>'Input Table'!S36</f>
        <v>0</v>
      </c>
      <c r="T35" s="121">
        <f>'Input Table'!T36</f>
        <v>0</v>
      </c>
      <c r="U35" s="121">
        <f>'Input Table'!U36</f>
        <v>0</v>
      </c>
      <c r="V35" s="121">
        <f>'Input Table'!V36</f>
        <v>0</v>
      </c>
    </row>
    <row r="36" spans="1:22" x14ac:dyDescent="0.25">
      <c r="A36" s="100">
        <v>35</v>
      </c>
      <c r="B36" s="126">
        <f t="shared" si="0"/>
        <v>0</v>
      </c>
      <c r="C36" s="121">
        <f>'Input Table'!C37</f>
        <v>0</v>
      </c>
      <c r="D36" s="121">
        <f>'Input Table'!D37</f>
        <v>0</v>
      </c>
      <c r="E36" s="121">
        <f>'Input Table'!E37</f>
        <v>0</v>
      </c>
      <c r="F36" s="121">
        <f>'Input Table'!F37</f>
        <v>0</v>
      </c>
      <c r="G36" s="121">
        <f>'Input Table'!G37</f>
        <v>0</v>
      </c>
      <c r="H36" s="121">
        <f>'Input Table'!H37</f>
        <v>0</v>
      </c>
      <c r="I36" s="121">
        <f>'Input Table'!I37</f>
        <v>0</v>
      </c>
      <c r="J36" s="121">
        <f>'Input Table'!J37</f>
        <v>0</v>
      </c>
      <c r="K36" s="121">
        <f>'Input Table'!K37</f>
        <v>0</v>
      </c>
      <c r="L36" s="121">
        <f>'Input Table'!L37</f>
        <v>0</v>
      </c>
      <c r="M36" s="121">
        <f>'Input Table'!M37</f>
        <v>0</v>
      </c>
      <c r="N36" s="121">
        <f>'Input Table'!N37</f>
        <v>0</v>
      </c>
      <c r="O36" s="121">
        <f>'Input Table'!O37</f>
        <v>0</v>
      </c>
      <c r="P36" s="121">
        <f>'Input Table'!P37</f>
        <v>0</v>
      </c>
      <c r="Q36" s="121">
        <f>'Input Table'!Q37</f>
        <v>0</v>
      </c>
      <c r="R36" s="121">
        <f>'Input Table'!R37</f>
        <v>0</v>
      </c>
      <c r="S36" s="121">
        <f>'Input Table'!S37</f>
        <v>0</v>
      </c>
      <c r="T36" s="121">
        <f>'Input Table'!T37</f>
        <v>0</v>
      </c>
      <c r="U36" s="121">
        <f>'Input Table'!U37</f>
        <v>0</v>
      </c>
      <c r="V36" s="121">
        <f>'Input Table'!V37</f>
        <v>0</v>
      </c>
    </row>
    <row r="37" spans="1:22" x14ac:dyDescent="0.25">
      <c r="A37" s="100">
        <v>36</v>
      </c>
      <c r="B37" s="126">
        <f t="shared" si="0"/>
        <v>0</v>
      </c>
      <c r="C37" s="121">
        <f>'Input Table'!C38</f>
        <v>0</v>
      </c>
      <c r="D37" s="121">
        <f>'Input Table'!D38</f>
        <v>0</v>
      </c>
      <c r="E37" s="121">
        <f>'Input Table'!E38</f>
        <v>0</v>
      </c>
      <c r="F37" s="121">
        <f>'Input Table'!F38</f>
        <v>0</v>
      </c>
      <c r="G37" s="121">
        <f>'Input Table'!G38</f>
        <v>0</v>
      </c>
      <c r="H37" s="121">
        <f>'Input Table'!H38</f>
        <v>0</v>
      </c>
      <c r="I37" s="121">
        <f>'Input Table'!I38</f>
        <v>0</v>
      </c>
      <c r="J37" s="121">
        <f>'Input Table'!J38</f>
        <v>0</v>
      </c>
      <c r="K37" s="121">
        <f>'Input Table'!K38</f>
        <v>0</v>
      </c>
      <c r="L37" s="121">
        <f>'Input Table'!L38</f>
        <v>0</v>
      </c>
      <c r="M37" s="121">
        <f>'Input Table'!M38</f>
        <v>0</v>
      </c>
      <c r="N37" s="121">
        <f>'Input Table'!N38</f>
        <v>0</v>
      </c>
      <c r="O37" s="121">
        <f>'Input Table'!O38</f>
        <v>0</v>
      </c>
      <c r="P37" s="121">
        <f>'Input Table'!P38</f>
        <v>0</v>
      </c>
      <c r="Q37" s="121">
        <f>'Input Table'!Q38</f>
        <v>0</v>
      </c>
      <c r="R37" s="121">
        <f>'Input Table'!R38</f>
        <v>0</v>
      </c>
      <c r="S37" s="121">
        <f>'Input Table'!S38</f>
        <v>0</v>
      </c>
      <c r="T37" s="121">
        <f>'Input Table'!T38</f>
        <v>0</v>
      </c>
      <c r="U37" s="121">
        <f>'Input Table'!U38</f>
        <v>0</v>
      </c>
      <c r="V37" s="121">
        <f>'Input Table'!V38</f>
        <v>0</v>
      </c>
    </row>
    <row r="38" spans="1:22" x14ac:dyDescent="0.25">
      <c r="A38" s="100">
        <v>37</v>
      </c>
      <c r="B38" s="126">
        <f t="shared" si="0"/>
        <v>0</v>
      </c>
      <c r="C38" s="121">
        <f>'Input Table'!C39</f>
        <v>0</v>
      </c>
      <c r="D38" s="121">
        <f>'Input Table'!D39</f>
        <v>0</v>
      </c>
      <c r="E38" s="121">
        <f>'Input Table'!E39</f>
        <v>0</v>
      </c>
      <c r="F38" s="121">
        <f>'Input Table'!F39</f>
        <v>0</v>
      </c>
      <c r="G38" s="121">
        <f>'Input Table'!G39</f>
        <v>0</v>
      </c>
      <c r="H38" s="121">
        <f>'Input Table'!H39</f>
        <v>0</v>
      </c>
      <c r="I38" s="121">
        <f>'Input Table'!I39</f>
        <v>0</v>
      </c>
      <c r="J38" s="121">
        <f>'Input Table'!J39</f>
        <v>0</v>
      </c>
      <c r="K38" s="121">
        <f>'Input Table'!K39</f>
        <v>0</v>
      </c>
      <c r="L38" s="121">
        <f>'Input Table'!L39</f>
        <v>0</v>
      </c>
      <c r="M38" s="121">
        <f>'Input Table'!M39</f>
        <v>0</v>
      </c>
      <c r="N38" s="121">
        <f>'Input Table'!N39</f>
        <v>0</v>
      </c>
      <c r="O38" s="121">
        <f>'Input Table'!O39</f>
        <v>0</v>
      </c>
      <c r="P38" s="121">
        <f>'Input Table'!P39</f>
        <v>0</v>
      </c>
      <c r="Q38" s="121">
        <f>'Input Table'!Q39</f>
        <v>0</v>
      </c>
      <c r="R38" s="121">
        <f>'Input Table'!R39</f>
        <v>0</v>
      </c>
      <c r="S38" s="121">
        <f>'Input Table'!S39</f>
        <v>0</v>
      </c>
      <c r="T38" s="121">
        <f>'Input Table'!T39</f>
        <v>0</v>
      </c>
      <c r="U38" s="121">
        <f>'Input Table'!U39</f>
        <v>0</v>
      </c>
      <c r="V38" s="121">
        <f>'Input Table'!V39</f>
        <v>0</v>
      </c>
    </row>
    <row r="39" spans="1:22" x14ac:dyDescent="0.25">
      <c r="A39" s="100">
        <v>38</v>
      </c>
      <c r="B39" s="126">
        <f t="shared" si="0"/>
        <v>0</v>
      </c>
      <c r="C39" s="121">
        <f>'Input Table'!C40</f>
        <v>0</v>
      </c>
      <c r="D39" s="121">
        <f>'Input Table'!D40</f>
        <v>0</v>
      </c>
      <c r="E39" s="121">
        <f>'Input Table'!E40</f>
        <v>0</v>
      </c>
      <c r="F39" s="121">
        <f>'Input Table'!F40</f>
        <v>0</v>
      </c>
      <c r="G39" s="121">
        <f>'Input Table'!G40</f>
        <v>0</v>
      </c>
      <c r="H39" s="121">
        <f>'Input Table'!H40</f>
        <v>0</v>
      </c>
      <c r="I39" s="121">
        <f>'Input Table'!I40</f>
        <v>0</v>
      </c>
      <c r="J39" s="121">
        <f>'Input Table'!J40</f>
        <v>0</v>
      </c>
      <c r="K39" s="121">
        <f>'Input Table'!K40</f>
        <v>0</v>
      </c>
      <c r="L39" s="121">
        <f>'Input Table'!L40</f>
        <v>0</v>
      </c>
      <c r="M39" s="121">
        <f>'Input Table'!M40</f>
        <v>0</v>
      </c>
      <c r="N39" s="121">
        <f>'Input Table'!N40</f>
        <v>0</v>
      </c>
      <c r="O39" s="121">
        <f>'Input Table'!O40</f>
        <v>0</v>
      </c>
      <c r="P39" s="121">
        <f>'Input Table'!P40</f>
        <v>0</v>
      </c>
      <c r="Q39" s="121">
        <f>'Input Table'!Q40</f>
        <v>0</v>
      </c>
      <c r="R39" s="121">
        <f>'Input Table'!R40</f>
        <v>0</v>
      </c>
      <c r="S39" s="121">
        <f>'Input Table'!S40</f>
        <v>0</v>
      </c>
      <c r="T39" s="121">
        <f>'Input Table'!T40</f>
        <v>0</v>
      </c>
      <c r="U39" s="121">
        <f>'Input Table'!U40</f>
        <v>0</v>
      </c>
      <c r="V39" s="121">
        <f>'Input Table'!V40</f>
        <v>0</v>
      </c>
    </row>
    <row r="40" spans="1:22" x14ac:dyDescent="0.25">
      <c r="A40" s="100">
        <v>39</v>
      </c>
      <c r="B40" s="126">
        <f t="shared" si="0"/>
        <v>0</v>
      </c>
      <c r="C40" s="121">
        <f>'Input Table'!C41</f>
        <v>0</v>
      </c>
      <c r="D40" s="121">
        <f>'Input Table'!D41</f>
        <v>0</v>
      </c>
      <c r="E40" s="121">
        <f>'Input Table'!E41</f>
        <v>0</v>
      </c>
      <c r="F40" s="121">
        <f>'Input Table'!F41</f>
        <v>0</v>
      </c>
      <c r="G40" s="121">
        <f>'Input Table'!G41</f>
        <v>0</v>
      </c>
      <c r="H40" s="121">
        <f>'Input Table'!H41</f>
        <v>0</v>
      </c>
      <c r="I40" s="121">
        <f>'Input Table'!I41</f>
        <v>0</v>
      </c>
      <c r="J40" s="121">
        <f>'Input Table'!J41</f>
        <v>0</v>
      </c>
      <c r="K40" s="121">
        <f>'Input Table'!K41</f>
        <v>0</v>
      </c>
      <c r="L40" s="121">
        <f>'Input Table'!L41</f>
        <v>0</v>
      </c>
      <c r="M40" s="121">
        <f>'Input Table'!M41</f>
        <v>0</v>
      </c>
      <c r="N40" s="121">
        <f>'Input Table'!N41</f>
        <v>0</v>
      </c>
      <c r="O40" s="121">
        <f>'Input Table'!O41</f>
        <v>0</v>
      </c>
      <c r="P40" s="121">
        <f>'Input Table'!P41</f>
        <v>0</v>
      </c>
      <c r="Q40" s="121">
        <f>'Input Table'!Q41</f>
        <v>0</v>
      </c>
      <c r="R40" s="121">
        <f>'Input Table'!R41</f>
        <v>0</v>
      </c>
      <c r="S40" s="121">
        <f>'Input Table'!S41</f>
        <v>0</v>
      </c>
      <c r="T40" s="121">
        <f>'Input Table'!T41</f>
        <v>0</v>
      </c>
      <c r="U40" s="121">
        <f>'Input Table'!U41</f>
        <v>0</v>
      </c>
      <c r="V40" s="121">
        <f>'Input Table'!V41</f>
        <v>0</v>
      </c>
    </row>
    <row r="41" spans="1:22" x14ac:dyDescent="0.25">
      <c r="A41" s="100">
        <v>40</v>
      </c>
      <c r="B41" s="126">
        <f t="shared" si="0"/>
        <v>0</v>
      </c>
      <c r="C41" s="121">
        <f>'Input Table'!C42</f>
        <v>0</v>
      </c>
      <c r="D41" s="121">
        <f>'Input Table'!D42</f>
        <v>0</v>
      </c>
      <c r="E41" s="121">
        <f>'Input Table'!E42</f>
        <v>0</v>
      </c>
      <c r="F41" s="121">
        <f>'Input Table'!F42</f>
        <v>0</v>
      </c>
      <c r="G41" s="121">
        <f>'Input Table'!G42</f>
        <v>0</v>
      </c>
      <c r="H41" s="121">
        <f>'Input Table'!H42</f>
        <v>0</v>
      </c>
      <c r="I41" s="121">
        <f>'Input Table'!I42</f>
        <v>0</v>
      </c>
      <c r="J41" s="121">
        <f>'Input Table'!J42</f>
        <v>0</v>
      </c>
      <c r="K41" s="121">
        <f>'Input Table'!K42</f>
        <v>0</v>
      </c>
      <c r="L41" s="121">
        <f>'Input Table'!L42</f>
        <v>0</v>
      </c>
      <c r="M41" s="121">
        <f>'Input Table'!M42</f>
        <v>0</v>
      </c>
      <c r="N41" s="121">
        <f>'Input Table'!N42</f>
        <v>0</v>
      </c>
      <c r="O41" s="121">
        <f>'Input Table'!O42</f>
        <v>0</v>
      </c>
      <c r="P41" s="121">
        <f>'Input Table'!P42</f>
        <v>0</v>
      </c>
      <c r="Q41" s="121">
        <f>'Input Table'!Q42</f>
        <v>0</v>
      </c>
      <c r="R41" s="121">
        <f>'Input Table'!R42</f>
        <v>0</v>
      </c>
      <c r="S41" s="121">
        <f>'Input Table'!S42</f>
        <v>0</v>
      </c>
      <c r="T41" s="121">
        <f>'Input Table'!T42</f>
        <v>0</v>
      </c>
      <c r="U41" s="121">
        <f>'Input Table'!U42</f>
        <v>0</v>
      </c>
      <c r="V41" s="121">
        <f>'Input Table'!V42</f>
        <v>0</v>
      </c>
    </row>
    <row r="42" spans="1:22" x14ac:dyDescent="0.25">
      <c r="A42" s="100">
        <v>41</v>
      </c>
      <c r="B42" s="126">
        <f t="shared" si="0"/>
        <v>0</v>
      </c>
      <c r="C42" s="121">
        <f>'Input Table'!C43</f>
        <v>0</v>
      </c>
      <c r="D42" s="121">
        <f>'Input Table'!D43</f>
        <v>0</v>
      </c>
      <c r="E42" s="121">
        <f>'Input Table'!E43</f>
        <v>0</v>
      </c>
      <c r="F42" s="121">
        <f>'Input Table'!F43</f>
        <v>0</v>
      </c>
      <c r="G42" s="121">
        <f>'Input Table'!G43</f>
        <v>0</v>
      </c>
      <c r="H42" s="121">
        <f>'Input Table'!H43</f>
        <v>0</v>
      </c>
      <c r="I42" s="121">
        <f>'Input Table'!I43</f>
        <v>0</v>
      </c>
      <c r="J42" s="121">
        <f>'Input Table'!J43</f>
        <v>0</v>
      </c>
      <c r="K42" s="121">
        <f>'Input Table'!K43</f>
        <v>0</v>
      </c>
      <c r="L42" s="121">
        <f>'Input Table'!L43</f>
        <v>0</v>
      </c>
      <c r="M42" s="121">
        <f>'Input Table'!M43</f>
        <v>0</v>
      </c>
      <c r="N42" s="121">
        <f>'Input Table'!N43</f>
        <v>0</v>
      </c>
      <c r="O42" s="121">
        <f>'Input Table'!O43</f>
        <v>0</v>
      </c>
      <c r="P42" s="121">
        <f>'Input Table'!P43</f>
        <v>0</v>
      </c>
      <c r="Q42" s="121">
        <f>'Input Table'!Q43</f>
        <v>0</v>
      </c>
      <c r="R42" s="121">
        <f>'Input Table'!R43</f>
        <v>0</v>
      </c>
      <c r="S42" s="121">
        <f>'Input Table'!S43</f>
        <v>0</v>
      </c>
      <c r="T42" s="121">
        <f>'Input Table'!T43</f>
        <v>0</v>
      </c>
      <c r="U42" s="121">
        <f>'Input Table'!U43</f>
        <v>0</v>
      </c>
      <c r="V42" s="121">
        <f>'Input Table'!V43</f>
        <v>0</v>
      </c>
    </row>
    <row r="43" spans="1:22" x14ac:dyDescent="0.25">
      <c r="A43" s="100">
        <v>42</v>
      </c>
      <c r="B43" s="126">
        <f t="shared" si="0"/>
        <v>0</v>
      </c>
      <c r="C43" s="121">
        <f>'Input Table'!C44</f>
        <v>0</v>
      </c>
      <c r="D43" s="121">
        <f>'Input Table'!D44</f>
        <v>0</v>
      </c>
      <c r="E43" s="121">
        <f>'Input Table'!E44</f>
        <v>0</v>
      </c>
      <c r="F43" s="121">
        <f>'Input Table'!F44</f>
        <v>0</v>
      </c>
      <c r="G43" s="121">
        <f>'Input Table'!G44</f>
        <v>0</v>
      </c>
      <c r="H43" s="121">
        <f>'Input Table'!H44</f>
        <v>0</v>
      </c>
      <c r="I43" s="121">
        <f>'Input Table'!I44</f>
        <v>0</v>
      </c>
      <c r="J43" s="121">
        <f>'Input Table'!J44</f>
        <v>0</v>
      </c>
      <c r="K43" s="121">
        <f>'Input Table'!K44</f>
        <v>0</v>
      </c>
      <c r="L43" s="121">
        <f>'Input Table'!L44</f>
        <v>0</v>
      </c>
      <c r="M43" s="121">
        <f>'Input Table'!M44</f>
        <v>0</v>
      </c>
      <c r="N43" s="121">
        <f>'Input Table'!N44</f>
        <v>0</v>
      </c>
      <c r="O43" s="121">
        <f>'Input Table'!O44</f>
        <v>0</v>
      </c>
      <c r="P43" s="121">
        <f>'Input Table'!P44</f>
        <v>0</v>
      </c>
      <c r="Q43" s="121">
        <f>'Input Table'!Q44</f>
        <v>0</v>
      </c>
      <c r="R43" s="121">
        <f>'Input Table'!R44</f>
        <v>0</v>
      </c>
      <c r="S43" s="121">
        <f>'Input Table'!S44</f>
        <v>0</v>
      </c>
      <c r="T43" s="121">
        <f>'Input Table'!T44</f>
        <v>0</v>
      </c>
      <c r="U43" s="121">
        <f>'Input Table'!U44</f>
        <v>0</v>
      </c>
      <c r="V43" s="121">
        <f>'Input Table'!V44</f>
        <v>0</v>
      </c>
    </row>
    <row r="44" spans="1:22" x14ac:dyDescent="0.25">
      <c r="A44" s="100">
        <v>43</v>
      </c>
      <c r="B44" s="126">
        <f t="shared" si="0"/>
        <v>0</v>
      </c>
      <c r="C44" s="121">
        <f>'Input Table'!C45</f>
        <v>0</v>
      </c>
      <c r="D44" s="121">
        <f>'Input Table'!D45</f>
        <v>0</v>
      </c>
      <c r="E44" s="121">
        <f>'Input Table'!E45</f>
        <v>0</v>
      </c>
      <c r="F44" s="121">
        <f>'Input Table'!F45</f>
        <v>0</v>
      </c>
      <c r="G44" s="121">
        <f>'Input Table'!G45</f>
        <v>0</v>
      </c>
      <c r="H44" s="121">
        <f>'Input Table'!H45</f>
        <v>0</v>
      </c>
      <c r="I44" s="121">
        <f>'Input Table'!I45</f>
        <v>0</v>
      </c>
      <c r="J44" s="121">
        <f>'Input Table'!J45</f>
        <v>0</v>
      </c>
      <c r="K44" s="121">
        <f>'Input Table'!K45</f>
        <v>0</v>
      </c>
      <c r="L44" s="121">
        <f>'Input Table'!L45</f>
        <v>0</v>
      </c>
      <c r="M44" s="121">
        <f>'Input Table'!M45</f>
        <v>0</v>
      </c>
      <c r="N44" s="121">
        <f>'Input Table'!N45</f>
        <v>0</v>
      </c>
      <c r="O44" s="121">
        <f>'Input Table'!O45</f>
        <v>0</v>
      </c>
      <c r="P44" s="121">
        <f>'Input Table'!P45</f>
        <v>0</v>
      </c>
      <c r="Q44" s="121">
        <f>'Input Table'!Q45</f>
        <v>0</v>
      </c>
      <c r="R44" s="121">
        <f>'Input Table'!R45</f>
        <v>0</v>
      </c>
      <c r="S44" s="121">
        <f>'Input Table'!S45</f>
        <v>0</v>
      </c>
      <c r="T44" s="121">
        <f>'Input Table'!T45</f>
        <v>0</v>
      </c>
      <c r="U44" s="121">
        <f>'Input Table'!U45</f>
        <v>0</v>
      </c>
      <c r="V44" s="121">
        <f>'Input Table'!V45</f>
        <v>0</v>
      </c>
    </row>
    <row r="45" spans="1:22" x14ac:dyDescent="0.25">
      <c r="A45" s="100">
        <v>44</v>
      </c>
      <c r="B45" s="126">
        <f t="shared" si="0"/>
        <v>0</v>
      </c>
      <c r="C45" s="121">
        <f>'Input Table'!C46</f>
        <v>0</v>
      </c>
      <c r="D45" s="121">
        <f>'Input Table'!D46</f>
        <v>0</v>
      </c>
      <c r="E45" s="121">
        <f>'Input Table'!E46</f>
        <v>0</v>
      </c>
      <c r="F45" s="121">
        <f>'Input Table'!F46</f>
        <v>0</v>
      </c>
      <c r="G45" s="121">
        <f>'Input Table'!G46</f>
        <v>0</v>
      </c>
      <c r="H45" s="121">
        <f>'Input Table'!H46</f>
        <v>0</v>
      </c>
      <c r="I45" s="121">
        <f>'Input Table'!I46</f>
        <v>0</v>
      </c>
      <c r="J45" s="121">
        <f>'Input Table'!J46</f>
        <v>0</v>
      </c>
      <c r="K45" s="121">
        <f>'Input Table'!K46</f>
        <v>0</v>
      </c>
      <c r="L45" s="121">
        <f>'Input Table'!L46</f>
        <v>0</v>
      </c>
      <c r="M45" s="121">
        <f>'Input Table'!M46</f>
        <v>0</v>
      </c>
      <c r="N45" s="121">
        <f>'Input Table'!N46</f>
        <v>0</v>
      </c>
      <c r="O45" s="121">
        <f>'Input Table'!O46</f>
        <v>0</v>
      </c>
      <c r="P45" s="121">
        <f>'Input Table'!P46</f>
        <v>0</v>
      </c>
      <c r="Q45" s="121">
        <f>'Input Table'!Q46</f>
        <v>0</v>
      </c>
      <c r="R45" s="121">
        <f>'Input Table'!R46</f>
        <v>0</v>
      </c>
      <c r="S45" s="121">
        <f>'Input Table'!S46</f>
        <v>0</v>
      </c>
      <c r="T45" s="121">
        <f>'Input Table'!T46</f>
        <v>0</v>
      </c>
      <c r="U45" s="121">
        <f>'Input Table'!U46</f>
        <v>0</v>
      </c>
      <c r="V45" s="121">
        <f>'Input Table'!V46</f>
        <v>0</v>
      </c>
    </row>
    <row r="46" spans="1:22" x14ac:dyDescent="0.25">
      <c r="A46" s="100">
        <v>45</v>
      </c>
      <c r="B46" s="126">
        <f t="shared" si="0"/>
        <v>0</v>
      </c>
      <c r="C46" s="121">
        <f>'Input Table'!C47</f>
        <v>0</v>
      </c>
      <c r="D46" s="121">
        <f>'Input Table'!D47</f>
        <v>0</v>
      </c>
      <c r="E46" s="121">
        <f>'Input Table'!E47</f>
        <v>0</v>
      </c>
      <c r="F46" s="121">
        <f>'Input Table'!F47</f>
        <v>0</v>
      </c>
      <c r="G46" s="121">
        <f>'Input Table'!G47</f>
        <v>0</v>
      </c>
      <c r="H46" s="121">
        <f>'Input Table'!H47</f>
        <v>0</v>
      </c>
      <c r="I46" s="121">
        <f>'Input Table'!I47</f>
        <v>0</v>
      </c>
      <c r="J46" s="121">
        <f>'Input Table'!J47</f>
        <v>0</v>
      </c>
      <c r="K46" s="121">
        <f>'Input Table'!K47</f>
        <v>0</v>
      </c>
      <c r="L46" s="121">
        <f>'Input Table'!L47</f>
        <v>0</v>
      </c>
      <c r="M46" s="121">
        <f>'Input Table'!M47</f>
        <v>0</v>
      </c>
      <c r="N46" s="121">
        <f>'Input Table'!N47</f>
        <v>0</v>
      </c>
      <c r="O46" s="121">
        <f>'Input Table'!O47</f>
        <v>0</v>
      </c>
      <c r="P46" s="121">
        <f>'Input Table'!P47</f>
        <v>0</v>
      </c>
      <c r="Q46" s="121">
        <f>'Input Table'!Q47</f>
        <v>0</v>
      </c>
      <c r="R46" s="121">
        <f>'Input Table'!R47</f>
        <v>0</v>
      </c>
      <c r="S46" s="121">
        <f>'Input Table'!S47</f>
        <v>0</v>
      </c>
      <c r="T46" s="121">
        <f>'Input Table'!T47</f>
        <v>0</v>
      </c>
      <c r="U46" s="121">
        <f>'Input Table'!U47</f>
        <v>0</v>
      </c>
      <c r="V46" s="121">
        <f>'Input Table'!V47</f>
        <v>0</v>
      </c>
    </row>
    <row r="47" spans="1:22" x14ac:dyDescent="0.25">
      <c r="A47" s="100">
        <v>46</v>
      </c>
      <c r="B47" s="126">
        <f t="shared" si="0"/>
        <v>0</v>
      </c>
      <c r="C47" s="121">
        <f>'Input Table'!C48</f>
        <v>0</v>
      </c>
      <c r="D47" s="121">
        <f>'Input Table'!D48</f>
        <v>0</v>
      </c>
      <c r="E47" s="121">
        <f>'Input Table'!E48</f>
        <v>0</v>
      </c>
      <c r="F47" s="121">
        <f>'Input Table'!F48</f>
        <v>0</v>
      </c>
      <c r="G47" s="121">
        <f>'Input Table'!G48</f>
        <v>0</v>
      </c>
      <c r="H47" s="121">
        <f>'Input Table'!H48</f>
        <v>0</v>
      </c>
      <c r="I47" s="121">
        <f>'Input Table'!I48</f>
        <v>0</v>
      </c>
      <c r="J47" s="121">
        <f>'Input Table'!J48</f>
        <v>0</v>
      </c>
      <c r="K47" s="121">
        <f>'Input Table'!K48</f>
        <v>0</v>
      </c>
      <c r="L47" s="121">
        <f>'Input Table'!L48</f>
        <v>0</v>
      </c>
      <c r="M47" s="121">
        <f>'Input Table'!M48</f>
        <v>0</v>
      </c>
      <c r="N47" s="121">
        <f>'Input Table'!N48</f>
        <v>0</v>
      </c>
      <c r="O47" s="121">
        <f>'Input Table'!O48</f>
        <v>0</v>
      </c>
      <c r="P47" s="121">
        <f>'Input Table'!P48</f>
        <v>0</v>
      </c>
      <c r="Q47" s="121">
        <f>'Input Table'!Q48</f>
        <v>0</v>
      </c>
      <c r="R47" s="121">
        <f>'Input Table'!R48</f>
        <v>0</v>
      </c>
      <c r="S47" s="121">
        <f>'Input Table'!S48</f>
        <v>0</v>
      </c>
      <c r="T47" s="121">
        <f>'Input Table'!T48</f>
        <v>0</v>
      </c>
      <c r="U47" s="121">
        <f>'Input Table'!U48</f>
        <v>0</v>
      </c>
      <c r="V47" s="121">
        <f>'Input Table'!V48</f>
        <v>0</v>
      </c>
    </row>
    <row r="48" spans="1:22" x14ac:dyDescent="0.25">
      <c r="A48" s="100">
        <v>47</v>
      </c>
      <c r="B48" s="126">
        <f t="shared" si="0"/>
        <v>0</v>
      </c>
      <c r="C48" s="121">
        <f>'Input Table'!C49</f>
        <v>0</v>
      </c>
      <c r="D48" s="121">
        <f>'Input Table'!D49</f>
        <v>0</v>
      </c>
      <c r="E48" s="121">
        <f>'Input Table'!E49</f>
        <v>0</v>
      </c>
      <c r="F48" s="121">
        <f>'Input Table'!F49</f>
        <v>0</v>
      </c>
      <c r="G48" s="121">
        <f>'Input Table'!G49</f>
        <v>0</v>
      </c>
      <c r="H48" s="121">
        <f>'Input Table'!H49</f>
        <v>0</v>
      </c>
      <c r="I48" s="121">
        <f>'Input Table'!I49</f>
        <v>0</v>
      </c>
      <c r="J48" s="121">
        <f>'Input Table'!J49</f>
        <v>0</v>
      </c>
      <c r="K48" s="121">
        <f>'Input Table'!K49</f>
        <v>0</v>
      </c>
      <c r="L48" s="121">
        <f>'Input Table'!L49</f>
        <v>0</v>
      </c>
      <c r="M48" s="121">
        <f>'Input Table'!M49</f>
        <v>0</v>
      </c>
      <c r="N48" s="121">
        <f>'Input Table'!N49</f>
        <v>0</v>
      </c>
      <c r="O48" s="121">
        <f>'Input Table'!O49</f>
        <v>0</v>
      </c>
      <c r="P48" s="121">
        <f>'Input Table'!P49</f>
        <v>0</v>
      </c>
      <c r="Q48" s="121">
        <f>'Input Table'!Q49</f>
        <v>0</v>
      </c>
      <c r="R48" s="121">
        <f>'Input Table'!R49</f>
        <v>0</v>
      </c>
      <c r="S48" s="121">
        <f>'Input Table'!S49</f>
        <v>0</v>
      </c>
      <c r="T48" s="121">
        <f>'Input Table'!T49</f>
        <v>0</v>
      </c>
      <c r="U48" s="121">
        <f>'Input Table'!U49</f>
        <v>0</v>
      </c>
      <c r="V48" s="121">
        <f>'Input Table'!V49</f>
        <v>0</v>
      </c>
    </row>
    <row r="49" spans="1:71" x14ac:dyDescent="0.25">
      <c r="A49" s="100">
        <v>48</v>
      </c>
      <c r="B49" s="126">
        <f t="shared" si="0"/>
        <v>0</v>
      </c>
      <c r="C49" s="121">
        <f>'Input Table'!C50</f>
        <v>0</v>
      </c>
      <c r="D49" s="121">
        <f>'Input Table'!D50</f>
        <v>0</v>
      </c>
      <c r="E49" s="121">
        <f>'Input Table'!E50</f>
        <v>0</v>
      </c>
      <c r="F49" s="121">
        <f>'Input Table'!F50</f>
        <v>0</v>
      </c>
      <c r="G49" s="121">
        <f>'Input Table'!G50</f>
        <v>0</v>
      </c>
      <c r="H49" s="121">
        <f>'Input Table'!H50</f>
        <v>0</v>
      </c>
      <c r="I49" s="121">
        <f>'Input Table'!I50</f>
        <v>0</v>
      </c>
      <c r="J49" s="121">
        <f>'Input Table'!J50</f>
        <v>0</v>
      </c>
      <c r="K49" s="121">
        <f>'Input Table'!K50</f>
        <v>0</v>
      </c>
      <c r="L49" s="121">
        <f>'Input Table'!L50</f>
        <v>0</v>
      </c>
      <c r="M49" s="121">
        <f>'Input Table'!M50</f>
        <v>0</v>
      </c>
      <c r="N49" s="121">
        <f>'Input Table'!N50</f>
        <v>0</v>
      </c>
      <c r="O49" s="121">
        <f>'Input Table'!O50</f>
        <v>0</v>
      </c>
      <c r="P49" s="121">
        <f>'Input Table'!P50</f>
        <v>0</v>
      </c>
      <c r="Q49" s="121">
        <f>'Input Table'!Q50</f>
        <v>0</v>
      </c>
      <c r="R49" s="121">
        <f>'Input Table'!R50</f>
        <v>0</v>
      </c>
      <c r="S49" s="121">
        <f>'Input Table'!S50</f>
        <v>0</v>
      </c>
      <c r="T49" s="121">
        <f>'Input Table'!T50</f>
        <v>0</v>
      </c>
      <c r="U49" s="121">
        <f>'Input Table'!U50</f>
        <v>0</v>
      </c>
      <c r="V49" s="121">
        <f>'Input Table'!V50</f>
        <v>0</v>
      </c>
    </row>
    <row r="50" spans="1:71" x14ac:dyDescent="0.25">
      <c r="A50" s="100">
        <v>49</v>
      </c>
      <c r="B50" s="126">
        <f t="shared" si="0"/>
        <v>0</v>
      </c>
      <c r="C50" s="121">
        <f>'Input Table'!C51</f>
        <v>0</v>
      </c>
      <c r="D50" s="121">
        <f>'Input Table'!D51</f>
        <v>0</v>
      </c>
      <c r="E50" s="121">
        <f>'Input Table'!E51</f>
        <v>0</v>
      </c>
      <c r="F50" s="121">
        <f>'Input Table'!F51</f>
        <v>0</v>
      </c>
      <c r="G50" s="121">
        <f>'Input Table'!G51</f>
        <v>0</v>
      </c>
      <c r="H50" s="121">
        <f>'Input Table'!H51</f>
        <v>0</v>
      </c>
      <c r="I50" s="121">
        <f>'Input Table'!I51</f>
        <v>0</v>
      </c>
      <c r="J50" s="121">
        <f>'Input Table'!J51</f>
        <v>0</v>
      </c>
      <c r="K50" s="121">
        <f>'Input Table'!K51</f>
        <v>0</v>
      </c>
      <c r="L50" s="121">
        <f>'Input Table'!L51</f>
        <v>0</v>
      </c>
      <c r="M50" s="121">
        <f>'Input Table'!M51</f>
        <v>0</v>
      </c>
      <c r="N50" s="121">
        <f>'Input Table'!N51</f>
        <v>0</v>
      </c>
      <c r="O50" s="121">
        <f>'Input Table'!O51</f>
        <v>0</v>
      </c>
      <c r="P50" s="121">
        <f>'Input Table'!P51</f>
        <v>0</v>
      </c>
      <c r="Q50" s="121">
        <f>'Input Table'!Q51</f>
        <v>0</v>
      </c>
      <c r="R50" s="121">
        <f>'Input Table'!R51</f>
        <v>0</v>
      </c>
      <c r="S50" s="121">
        <f>'Input Table'!S51</f>
        <v>0</v>
      </c>
      <c r="T50" s="121">
        <f>'Input Table'!T51</f>
        <v>0</v>
      </c>
      <c r="U50" s="121">
        <f>'Input Table'!U51</f>
        <v>0</v>
      </c>
      <c r="V50" s="121">
        <f>'Input Table'!V51</f>
        <v>0</v>
      </c>
    </row>
    <row r="51" spans="1:71" ht="15.75" thickBot="1" x14ac:dyDescent="0.3">
      <c r="A51" s="104">
        <v>50</v>
      </c>
      <c r="B51" s="127">
        <f t="shared" si="0"/>
        <v>0</v>
      </c>
      <c r="C51" s="122">
        <f>'Input Table'!C52</f>
        <v>0</v>
      </c>
      <c r="D51" s="122">
        <f>'Input Table'!D52</f>
        <v>0</v>
      </c>
      <c r="E51" s="122">
        <f>'Input Table'!E52</f>
        <v>0</v>
      </c>
      <c r="F51" s="122">
        <f>'Input Table'!F52</f>
        <v>0</v>
      </c>
      <c r="G51" s="122">
        <f>'Input Table'!G52</f>
        <v>0</v>
      </c>
      <c r="H51" s="122">
        <f>'Input Table'!H52</f>
        <v>0</v>
      </c>
      <c r="I51" s="122">
        <f>'Input Table'!I52</f>
        <v>0</v>
      </c>
      <c r="J51" s="122">
        <f>'Input Table'!J52</f>
        <v>0</v>
      </c>
      <c r="K51" s="122">
        <f>'Input Table'!K52</f>
        <v>0</v>
      </c>
      <c r="L51" s="122">
        <f>'Input Table'!L52</f>
        <v>0</v>
      </c>
      <c r="M51" s="122">
        <f>'Input Table'!M52</f>
        <v>0</v>
      </c>
      <c r="N51" s="122">
        <f>'Input Table'!N52</f>
        <v>0</v>
      </c>
      <c r="O51" s="122">
        <f>'Input Table'!O52</f>
        <v>0</v>
      </c>
      <c r="P51" s="122">
        <f>'Input Table'!P52</f>
        <v>0</v>
      </c>
      <c r="Q51" s="122">
        <f>'Input Table'!Q52</f>
        <v>0</v>
      </c>
      <c r="R51" s="122">
        <f>'Input Table'!R52</f>
        <v>0</v>
      </c>
      <c r="S51" s="122">
        <f>'Input Table'!S52</f>
        <v>0</v>
      </c>
      <c r="T51" s="122">
        <f>'Input Table'!T52</f>
        <v>0</v>
      </c>
      <c r="U51" s="122">
        <f>'Input Table'!U52</f>
        <v>0</v>
      </c>
      <c r="V51" s="122">
        <f>'Input Table'!V52</f>
        <v>0</v>
      </c>
    </row>
    <row r="52" spans="1:71" ht="15.75" thickBot="1" x14ac:dyDescent="0.3">
      <c r="A52" s="90"/>
      <c r="B52" s="128">
        <f t="shared" si="0"/>
        <v>32570000</v>
      </c>
      <c r="C52" s="123">
        <f t="shared" ref="C52:V52" si="1">SUM(C2:C51)</f>
        <v>1250000</v>
      </c>
      <c r="D52" s="124">
        <f t="shared" si="1"/>
        <v>2150000</v>
      </c>
      <c r="E52" s="124">
        <f t="shared" si="1"/>
        <v>5800000</v>
      </c>
      <c r="F52" s="124">
        <f t="shared" si="1"/>
        <v>6035000</v>
      </c>
      <c r="G52" s="124">
        <f t="shared" si="1"/>
        <v>7855000</v>
      </c>
      <c r="H52" s="124">
        <f t="shared" si="1"/>
        <v>5830000</v>
      </c>
      <c r="I52" s="124">
        <f t="shared" si="1"/>
        <v>1980000</v>
      </c>
      <c r="J52" s="124">
        <f t="shared" si="1"/>
        <v>1670000</v>
      </c>
      <c r="K52" s="124">
        <f t="shared" si="1"/>
        <v>0</v>
      </c>
      <c r="L52" s="124">
        <f t="shared" si="1"/>
        <v>0</v>
      </c>
      <c r="M52" s="124">
        <f t="shared" si="1"/>
        <v>0</v>
      </c>
      <c r="N52" s="124">
        <f t="shared" si="1"/>
        <v>0</v>
      </c>
      <c r="O52" s="124">
        <f t="shared" si="1"/>
        <v>0</v>
      </c>
      <c r="P52" s="124">
        <f t="shared" si="1"/>
        <v>0</v>
      </c>
      <c r="Q52" s="124">
        <f t="shared" si="1"/>
        <v>0</v>
      </c>
      <c r="R52" s="124">
        <f t="shared" si="1"/>
        <v>0</v>
      </c>
      <c r="S52" s="124">
        <f t="shared" si="1"/>
        <v>0</v>
      </c>
      <c r="T52" s="124">
        <f t="shared" si="1"/>
        <v>0</v>
      </c>
      <c r="U52" s="124">
        <f t="shared" si="1"/>
        <v>0</v>
      </c>
      <c r="V52" s="124">
        <f t="shared" si="1"/>
        <v>0</v>
      </c>
    </row>
    <row r="53" spans="1:71" s="129" customFormat="1" ht="15.75" thickBot="1" x14ac:dyDescent="0.3">
      <c r="B53" s="32"/>
      <c r="C53" s="9"/>
      <c r="D53" s="9"/>
      <c r="E53" s="9"/>
      <c r="F53" s="9"/>
      <c r="G53" s="9"/>
      <c r="H53" s="9"/>
      <c r="I53" s="9"/>
      <c r="J53" s="9"/>
      <c r="K53" s="9"/>
      <c r="L53" s="9"/>
      <c r="M53" s="9"/>
      <c r="N53" s="9"/>
      <c r="O53" s="9"/>
      <c r="P53" s="9"/>
      <c r="Q53" s="9"/>
      <c r="R53" s="9"/>
      <c r="S53" s="9"/>
      <c r="T53" s="9"/>
      <c r="U53" s="9"/>
      <c r="V53" s="9"/>
      <c r="AZ53" s="130"/>
      <c r="BA53" s="130"/>
      <c r="BB53" s="130"/>
      <c r="BC53" s="130"/>
      <c r="BD53" s="130"/>
      <c r="BE53" s="130"/>
      <c r="BF53" s="130"/>
      <c r="BG53" s="130"/>
      <c r="BH53" s="130"/>
      <c r="BI53" s="130"/>
      <c r="BJ53" s="130"/>
      <c r="BK53" s="130"/>
      <c r="BL53" s="130"/>
      <c r="BM53" s="130"/>
      <c r="BN53" s="130"/>
      <c r="BO53" s="130"/>
      <c r="BP53" s="130"/>
      <c r="BQ53" s="130"/>
      <c r="BR53" s="130"/>
      <c r="BS53" s="130"/>
    </row>
    <row r="54" spans="1:71" x14ac:dyDescent="0.25">
      <c r="A54" s="14"/>
      <c r="B54" s="30" t="s">
        <v>0</v>
      </c>
      <c r="C54" s="5" t="s">
        <v>3</v>
      </c>
      <c r="D54" s="6" t="s">
        <v>4</v>
      </c>
      <c r="E54" s="6" t="s">
        <v>5</v>
      </c>
      <c r="F54" s="6" t="s">
        <v>6</v>
      </c>
      <c r="G54" s="6" t="s">
        <v>7</v>
      </c>
      <c r="H54" s="6" t="s">
        <v>8</v>
      </c>
      <c r="I54" s="6" t="s">
        <v>9</v>
      </c>
      <c r="J54" s="6" t="s">
        <v>10</v>
      </c>
      <c r="K54" s="6" t="s">
        <v>11</v>
      </c>
      <c r="L54" s="6" t="s">
        <v>12</v>
      </c>
      <c r="M54" s="6" t="s">
        <v>22</v>
      </c>
      <c r="N54" s="6" t="s">
        <v>23</v>
      </c>
      <c r="O54" s="6" t="s">
        <v>24</v>
      </c>
      <c r="P54" s="6" t="s">
        <v>25</v>
      </c>
      <c r="Q54" s="6" t="s">
        <v>26</v>
      </c>
      <c r="R54" s="6" t="s">
        <v>27</v>
      </c>
      <c r="S54" s="6" t="s">
        <v>28</v>
      </c>
      <c r="T54" s="6" t="s">
        <v>29</v>
      </c>
      <c r="U54" s="6" t="s">
        <v>30</v>
      </c>
      <c r="V54" s="7" t="s">
        <v>31</v>
      </c>
    </row>
    <row r="55" spans="1:71" ht="15.75" thickBot="1" x14ac:dyDescent="0.3">
      <c r="A55" s="12" t="s">
        <v>36</v>
      </c>
      <c r="B55" s="106">
        <f>SUM(C55:V55,Z58)</f>
        <v>37700000</v>
      </c>
      <c r="C55" s="131">
        <f>'Input Table'!C56</f>
        <v>2000000</v>
      </c>
      <c r="D55" s="131">
        <f>'Input Table'!D56</f>
        <v>2000000</v>
      </c>
      <c r="E55" s="131">
        <f>'Input Table'!E56</f>
        <v>6000000</v>
      </c>
      <c r="F55" s="131">
        <f>'Input Table'!F56</f>
        <v>5000000</v>
      </c>
      <c r="G55" s="131">
        <f>'Input Table'!G56</f>
        <v>6000000</v>
      </c>
      <c r="H55" s="131">
        <f>'Input Table'!H56</f>
        <v>5000000</v>
      </c>
      <c r="I55" s="131">
        <f>'Input Table'!I56</f>
        <v>2000000</v>
      </c>
      <c r="J55" s="131">
        <f>'Input Table'!J56</f>
        <v>1700000</v>
      </c>
      <c r="K55" s="131">
        <f>'Input Table'!K56</f>
        <v>0</v>
      </c>
      <c r="L55" s="131">
        <f>'Input Table'!L56</f>
        <v>0</v>
      </c>
      <c r="M55" s="131">
        <f>'Input Table'!M56</f>
        <v>0</v>
      </c>
      <c r="N55" s="131">
        <f>'Input Table'!N56</f>
        <v>0</v>
      </c>
      <c r="O55" s="131">
        <f>'Input Table'!O56</f>
        <v>0</v>
      </c>
      <c r="P55" s="131">
        <f>'Input Table'!P56</f>
        <v>0</v>
      </c>
      <c r="Q55" s="131">
        <f>'Input Table'!Q56</f>
        <v>0</v>
      </c>
      <c r="R55" s="131">
        <f>'Input Table'!R56</f>
        <v>0</v>
      </c>
      <c r="S55" s="131">
        <f>'Input Table'!S56</f>
        <v>0</v>
      </c>
      <c r="T55" s="131">
        <f>'Input Table'!T56</f>
        <v>0</v>
      </c>
      <c r="U55" s="131">
        <f>'Input Table'!U56</f>
        <v>0</v>
      </c>
      <c r="V55" s="131">
        <f>'Input Table'!V56</f>
        <v>0</v>
      </c>
    </row>
    <row r="56" spans="1:71" ht="15.75" thickBot="1" x14ac:dyDescent="0.3">
      <c r="A56" s="20"/>
      <c r="B56" s="20"/>
      <c r="C56" s="20"/>
      <c r="D56" s="20"/>
      <c r="E56" s="20"/>
      <c r="F56" s="20"/>
      <c r="G56" s="20"/>
      <c r="H56" s="20"/>
      <c r="I56" s="20"/>
      <c r="J56" s="20"/>
      <c r="K56" s="20"/>
      <c r="L56" s="20"/>
      <c r="M56" s="20"/>
      <c r="N56" s="20"/>
      <c r="O56" s="20"/>
      <c r="P56" s="20"/>
      <c r="Q56" s="20"/>
      <c r="R56" s="20"/>
      <c r="S56" s="20"/>
      <c r="T56" s="20"/>
      <c r="U56" s="20"/>
      <c r="V56" s="20"/>
    </row>
    <row r="57" spans="1:71" ht="15.75" thickBot="1" x14ac:dyDescent="0.3">
      <c r="A57" s="189" t="s">
        <v>53</v>
      </c>
      <c r="B57" s="189"/>
      <c r="C57" s="189"/>
      <c r="D57" s="189"/>
      <c r="E57" s="189"/>
      <c r="F57" s="189"/>
      <c r="G57" s="189"/>
      <c r="H57" s="189"/>
      <c r="I57" s="189"/>
      <c r="J57" s="189"/>
      <c r="K57" s="189"/>
      <c r="L57" s="189"/>
      <c r="M57" s="189"/>
      <c r="N57" s="189"/>
      <c r="O57" s="189"/>
      <c r="P57" s="189"/>
      <c r="Q57" s="189"/>
      <c r="R57" s="189"/>
      <c r="S57" s="189"/>
      <c r="T57" s="189"/>
      <c r="U57" s="189"/>
      <c r="V57" s="190"/>
    </row>
    <row r="58" spans="1:71" ht="15.75" thickBot="1" x14ac:dyDescent="0.3">
      <c r="A58" s="19" t="s">
        <v>18</v>
      </c>
      <c r="B58" s="120">
        <f t="shared" ref="B58:V58" si="2">VLOOKUP($Z$61,$A$70:$V$119,COLUMN(B54))</f>
        <v>32570000</v>
      </c>
      <c r="C58" s="132">
        <f t="shared" si="2"/>
        <v>1250000</v>
      </c>
      <c r="D58" s="132">
        <f t="shared" si="2"/>
        <v>2150000</v>
      </c>
      <c r="E58" s="132">
        <f t="shared" si="2"/>
        <v>5800000</v>
      </c>
      <c r="F58" s="132">
        <f t="shared" si="2"/>
        <v>6035000</v>
      </c>
      <c r="G58" s="132">
        <f t="shared" si="2"/>
        <v>7855000</v>
      </c>
      <c r="H58" s="132">
        <f t="shared" si="2"/>
        <v>5830000</v>
      </c>
      <c r="I58" s="132">
        <f t="shared" si="2"/>
        <v>1980000</v>
      </c>
      <c r="J58" s="132">
        <f t="shared" si="2"/>
        <v>1670000</v>
      </c>
      <c r="K58" s="132">
        <f t="shared" si="2"/>
        <v>0</v>
      </c>
      <c r="L58" s="132">
        <f t="shared" si="2"/>
        <v>0</v>
      </c>
      <c r="M58" s="132">
        <f t="shared" si="2"/>
        <v>0</v>
      </c>
      <c r="N58" s="132">
        <f t="shared" si="2"/>
        <v>0</v>
      </c>
      <c r="O58" s="132">
        <f t="shared" si="2"/>
        <v>0</v>
      </c>
      <c r="P58" s="132">
        <f t="shared" si="2"/>
        <v>0</v>
      </c>
      <c r="Q58" s="132">
        <f t="shared" si="2"/>
        <v>0</v>
      </c>
      <c r="R58" s="132">
        <f t="shared" si="2"/>
        <v>0</v>
      </c>
      <c r="S58" s="132">
        <f t="shared" si="2"/>
        <v>0</v>
      </c>
      <c r="T58" s="132">
        <f t="shared" si="2"/>
        <v>0</v>
      </c>
      <c r="U58" s="132">
        <f t="shared" si="2"/>
        <v>0</v>
      </c>
      <c r="V58" s="133">
        <f t="shared" si="2"/>
        <v>0</v>
      </c>
      <c r="Y58" s="1" t="s">
        <v>37</v>
      </c>
      <c r="Z58" s="48">
        <f>'Input Table'!F72</f>
        <v>8000000</v>
      </c>
    </row>
    <row r="59" spans="1:71" ht="15.75" thickBot="1" x14ac:dyDescent="0.3">
      <c r="A59" s="51" t="s">
        <v>49</v>
      </c>
      <c r="B59" s="134" t="s">
        <v>45</v>
      </c>
      <c r="C59" s="135"/>
      <c r="D59" s="135"/>
      <c r="E59" s="135"/>
      <c r="F59" s="135"/>
      <c r="G59" s="135"/>
      <c r="H59" s="135"/>
      <c r="I59" s="135"/>
      <c r="J59" s="135"/>
      <c r="K59" s="135"/>
      <c r="L59" s="135"/>
      <c r="M59" s="135"/>
      <c r="N59" s="135"/>
      <c r="O59" s="135"/>
      <c r="P59" s="135"/>
      <c r="Q59" s="135"/>
      <c r="R59" s="135"/>
      <c r="S59" s="135"/>
      <c r="T59" s="135"/>
      <c r="U59" s="135"/>
      <c r="V59" s="136"/>
      <c r="Y59" s="1" t="s">
        <v>38</v>
      </c>
      <c r="Z59" s="47">
        <f>'Input Table'!F73</f>
        <v>0.1</v>
      </c>
    </row>
    <row r="60" spans="1:71" ht="15.75" thickBot="1" x14ac:dyDescent="0.3">
      <c r="A60" s="49" t="s">
        <v>44</v>
      </c>
      <c r="B60" s="121">
        <f>SUM(C60:V60)</f>
        <v>3870000</v>
      </c>
      <c r="C60" s="135">
        <f t="shared" ref="C60:V60" si="3">VLOOKUP($Z$61,$A$124:$W$173,COLUMN(C54))</f>
        <v>0</v>
      </c>
      <c r="D60" s="135">
        <f t="shared" si="3"/>
        <v>150000</v>
      </c>
      <c r="E60" s="135">
        <f t="shared" si="3"/>
        <v>0</v>
      </c>
      <c r="F60" s="135">
        <f t="shared" si="3"/>
        <v>1035000</v>
      </c>
      <c r="G60" s="135">
        <f t="shared" si="3"/>
        <v>1855000</v>
      </c>
      <c r="H60" s="135">
        <f t="shared" si="3"/>
        <v>830000</v>
      </c>
      <c r="I60" s="135">
        <f t="shared" si="3"/>
        <v>0</v>
      </c>
      <c r="J60" s="135">
        <f t="shared" si="3"/>
        <v>0</v>
      </c>
      <c r="K60" s="135">
        <f t="shared" si="3"/>
        <v>0</v>
      </c>
      <c r="L60" s="135">
        <f t="shared" si="3"/>
        <v>0</v>
      </c>
      <c r="M60" s="135">
        <f t="shared" si="3"/>
        <v>0</v>
      </c>
      <c r="N60" s="135">
        <f t="shared" si="3"/>
        <v>0</v>
      </c>
      <c r="O60" s="135">
        <f t="shared" si="3"/>
        <v>0</v>
      </c>
      <c r="P60" s="135">
        <f t="shared" si="3"/>
        <v>0</v>
      </c>
      <c r="Q60" s="135">
        <f t="shared" si="3"/>
        <v>0</v>
      </c>
      <c r="R60" s="135">
        <f t="shared" si="3"/>
        <v>0</v>
      </c>
      <c r="S60" s="135">
        <f t="shared" si="3"/>
        <v>0</v>
      </c>
      <c r="T60" s="135">
        <f t="shared" si="3"/>
        <v>0</v>
      </c>
      <c r="U60" s="135">
        <f t="shared" si="3"/>
        <v>0</v>
      </c>
      <c r="V60" s="135">
        <f t="shared" si="3"/>
        <v>0</v>
      </c>
      <c r="Y60" s="53"/>
      <c r="Z60" s="54"/>
    </row>
    <row r="61" spans="1:71" ht="15.75" thickBot="1" x14ac:dyDescent="0.3">
      <c r="A61" s="49" t="s">
        <v>48</v>
      </c>
      <c r="B61" s="121">
        <f>SUM(C61:V61)</f>
        <v>1135000</v>
      </c>
      <c r="C61" s="135">
        <f t="shared" ref="C61:V61" si="4">VLOOKUP($Z$61,$A$177:$V$226,COLUMN(C54))</f>
        <v>125000</v>
      </c>
      <c r="D61" s="135">
        <f t="shared" si="4"/>
        <v>65000</v>
      </c>
      <c r="E61" s="135">
        <f t="shared" si="4"/>
        <v>580000</v>
      </c>
      <c r="F61" s="135">
        <f t="shared" si="4"/>
        <v>0</v>
      </c>
      <c r="G61" s="135">
        <f t="shared" si="4"/>
        <v>0</v>
      </c>
      <c r="H61" s="135">
        <f t="shared" si="4"/>
        <v>0</v>
      </c>
      <c r="I61" s="135">
        <f t="shared" si="4"/>
        <v>198000</v>
      </c>
      <c r="J61" s="135">
        <f t="shared" si="4"/>
        <v>167000</v>
      </c>
      <c r="K61" s="135">
        <f t="shared" si="4"/>
        <v>0</v>
      </c>
      <c r="L61" s="135">
        <f t="shared" si="4"/>
        <v>0</v>
      </c>
      <c r="M61" s="135">
        <f t="shared" si="4"/>
        <v>0</v>
      </c>
      <c r="N61" s="135">
        <f t="shared" si="4"/>
        <v>0</v>
      </c>
      <c r="O61" s="135">
        <f t="shared" si="4"/>
        <v>0</v>
      </c>
      <c r="P61" s="135">
        <f t="shared" si="4"/>
        <v>0</v>
      </c>
      <c r="Q61" s="135">
        <f t="shared" si="4"/>
        <v>0</v>
      </c>
      <c r="R61" s="135">
        <f t="shared" si="4"/>
        <v>0</v>
      </c>
      <c r="S61" s="135">
        <f t="shared" si="4"/>
        <v>0</v>
      </c>
      <c r="T61" s="135">
        <f t="shared" si="4"/>
        <v>0</v>
      </c>
      <c r="U61" s="135">
        <f t="shared" si="4"/>
        <v>0</v>
      </c>
      <c r="V61" s="136">
        <f t="shared" si="4"/>
        <v>0</v>
      </c>
      <c r="Y61" s="1" t="s">
        <v>42</v>
      </c>
      <c r="Z61" s="1">
        <f>VLOOKUP("NO",AB177:AC226,2,FALSE)-1</f>
        <v>9</v>
      </c>
    </row>
    <row r="62" spans="1:71" ht="15.75" thickBot="1" x14ac:dyDescent="0.3">
      <c r="A62" s="50" t="s">
        <v>55</v>
      </c>
      <c r="B62" s="122">
        <f>SUM(C62:V62)</f>
        <v>2995000.0000000005</v>
      </c>
      <c r="C62" s="131">
        <f t="shared" ref="C62:V62" si="5">VLOOKUP($Z$61,$A$230:$V$279,COLUMN(C54))</f>
        <v>130444.25087108015</v>
      </c>
      <c r="D62" s="131">
        <f t="shared" si="5"/>
        <v>208710.80139372821</v>
      </c>
      <c r="E62" s="131">
        <f t="shared" si="5"/>
        <v>605261.32404181187</v>
      </c>
      <c r="F62" s="131">
        <f t="shared" si="5"/>
        <v>521777.00348432059</v>
      </c>
      <c r="G62" s="131">
        <f t="shared" si="5"/>
        <v>626132.40418118471</v>
      </c>
      <c r="H62" s="131">
        <f t="shared" si="5"/>
        <v>521777.00348432059</v>
      </c>
      <c r="I62" s="131">
        <f t="shared" si="5"/>
        <v>206623.69337979093</v>
      </c>
      <c r="J62" s="131">
        <f t="shared" si="5"/>
        <v>174273.51916376306</v>
      </c>
      <c r="K62" s="131">
        <f t="shared" si="5"/>
        <v>0</v>
      </c>
      <c r="L62" s="131">
        <f t="shared" si="5"/>
        <v>0</v>
      </c>
      <c r="M62" s="131">
        <f t="shared" si="5"/>
        <v>0</v>
      </c>
      <c r="N62" s="131">
        <f t="shared" si="5"/>
        <v>0</v>
      </c>
      <c r="O62" s="131">
        <f t="shared" si="5"/>
        <v>0</v>
      </c>
      <c r="P62" s="131">
        <f t="shared" si="5"/>
        <v>0</v>
      </c>
      <c r="Q62" s="131">
        <f t="shared" si="5"/>
        <v>0</v>
      </c>
      <c r="R62" s="131">
        <f t="shared" si="5"/>
        <v>0</v>
      </c>
      <c r="S62" s="131">
        <f t="shared" si="5"/>
        <v>0</v>
      </c>
      <c r="T62" s="131">
        <f t="shared" si="5"/>
        <v>0</v>
      </c>
      <c r="U62" s="131">
        <f t="shared" si="5"/>
        <v>0</v>
      </c>
      <c r="V62" s="137">
        <f t="shared" si="5"/>
        <v>0</v>
      </c>
    </row>
    <row r="63" spans="1:71" x14ac:dyDescent="0.25">
      <c r="A63" s="52" t="s">
        <v>0</v>
      </c>
      <c r="B63" s="138">
        <f>SUM(B60:B62)</f>
        <v>8000000</v>
      </c>
      <c r="C63" s="139">
        <f t="shared" ref="C63:V63" si="6">SUM(C60:C62)</f>
        <v>255444.25087108015</v>
      </c>
      <c r="D63" s="139">
        <f t="shared" si="6"/>
        <v>423710.80139372824</v>
      </c>
      <c r="E63" s="139">
        <f t="shared" si="6"/>
        <v>1185261.3240418117</v>
      </c>
      <c r="F63" s="139">
        <f t="shared" si="6"/>
        <v>1556777.0034843206</v>
      </c>
      <c r="G63" s="139">
        <f t="shared" si="6"/>
        <v>2481132.4041811847</v>
      </c>
      <c r="H63" s="139">
        <f t="shared" si="6"/>
        <v>1351777.0034843206</v>
      </c>
      <c r="I63" s="139">
        <f t="shared" si="6"/>
        <v>404623.69337979093</v>
      </c>
      <c r="J63" s="139">
        <f t="shared" si="6"/>
        <v>341273.51916376303</v>
      </c>
      <c r="K63" s="139">
        <f t="shared" si="6"/>
        <v>0</v>
      </c>
      <c r="L63" s="139">
        <f t="shared" si="6"/>
        <v>0</v>
      </c>
      <c r="M63" s="139">
        <f t="shared" si="6"/>
        <v>0</v>
      </c>
      <c r="N63" s="139">
        <f t="shared" si="6"/>
        <v>0</v>
      </c>
      <c r="O63" s="139">
        <f t="shared" si="6"/>
        <v>0</v>
      </c>
      <c r="P63" s="139">
        <f t="shared" si="6"/>
        <v>0</v>
      </c>
      <c r="Q63" s="139">
        <f t="shared" si="6"/>
        <v>0</v>
      </c>
      <c r="R63" s="139">
        <f t="shared" si="6"/>
        <v>0</v>
      </c>
      <c r="S63" s="139">
        <f t="shared" si="6"/>
        <v>0</v>
      </c>
      <c r="T63" s="139">
        <f t="shared" si="6"/>
        <v>0</v>
      </c>
      <c r="U63" s="139">
        <f t="shared" si="6"/>
        <v>0</v>
      </c>
      <c r="V63" s="140">
        <f t="shared" si="6"/>
        <v>0</v>
      </c>
    </row>
    <row r="64" spans="1:71" ht="15.75" thickBot="1" x14ac:dyDescent="0.3">
      <c r="A64" s="55" t="s">
        <v>50</v>
      </c>
      <c r="B64" s="141">
        <f t="shared" ref="B64:V64" si="7">B63/B58</f>
        <v>0.24562480810561868</v>
      </c>
      <c r="C64" s="142">
        <f t="shared" si="7"/>
        <v>0.20435540069686411</v>
      </c>
      <c r="D64" s="142">
        <f t="shared" si="7"/>
        <v>0.1970747913459201</v>
      </c>
      <c r="E64" s="142">
        <f t="shared" si="7"/>
        <v>0.20435540069686409</v>
      </c>
      <c r="F64" s="142">
        <f t="shared" si="7"/>
        <v>0.25795807845639113</v>
      </c>
      <c r="G64" s="142">
        <f t="shared" si="7"/>
        <v>0.31586663325030995</v>
      </c>
      <c r="H64" s="142">
        <f t="shared" si="7"/>
        <v>0.23186569528032944</v>
      </c>
      <c r="I64" s="142">
        <f t="shared" si="7"/>
        <v>0.20435540069686411</v>
      </c>
      <c r="J64" s="142">
        <f t="shared" si="7"/>
        <v>0.20435540069686409</v>
      </c>
      <c r="K64" s="142" t="e">
        <f t="shared" si="7"/>
        <v>#DIV/0!</v>
      </c>
      <c r="L64" s="142" t="e">
        <f t="shared" si="7"/>
        <v>#DIV/0!</v>
      </c>
      <c r="M64" s="142" t="e">
        <f t="shared" si="7"/>
        <v>#DIV/0!</v>
      </c>
      <c r="N64" s="142" t="e">
        <f t="shared" si="7"/>
        <v>#DIV/0!</v>
      </c>
      <c r="O64" s="142" t="e">
        <f t="shared" si="7"/>
        <v>#DIV/0!</v>
      </c>
      <c r="P64" s="142" t="e">
        <f t="shared" si="7"/>
        <v>#DIV/0!</v>
      </c>
      <c r="Q64" s="142" t="e">
        <f t="shared" si="7"/>
        <v>#DIV/0!</v>
      </c>
      <c r="R64" s="142" t="e">
        <f t="shared" si="7"/>
        <v>#DIV/0!</v>
      </c>
      <c r="S64" s="142" t="e">
        <f t="shared" si="7"/>
        <v>#DIV/0!</v>
      </c>
      <c r="T64" s="142" t="e">
        <f t="shared" si="7"/>
        <v>#DIV/0!</v>
      </c>
      <c r="U64" s="142" t="e">
        <f t="shared" si="7"/>
        <v>#DIV/0!</v>
      </c>
      <c r="V64" s="143" t="e">
        <f t="shared" si="7"/>
        <v>#DIV/0!</v>
      </c>
    </row>
    <row r="65" spans="1:70" ht="15.75" thickBot="1" x14ac:dyDescent="0.3">
      <c r="A65" s="50" t="s">
        <v>56</v>
      </c>
      <c r="B65" s="144">
        <f>(B58-B63)/B55</f>
        <v>0.65172413793103445</v>
      </c>
      <c r="C65" s="144">
        <f>(C58-C63)/C55</f>
        <v>0.49727787456445988</v>
      </c>
      <c r="D65" s="144">
        <f t="shared" ref="D65:V65" si="8">(D58-D63)/D55</f>
        <v>0.86314459930313592</v>
      </c>
      <c r="E65" s="144">
        <f t="shared" si="8"/>
        <v>0.76912311265969802</v>
      </c>
      <c r="F65" s="144">
        <f t="shared" si="8"/>
        <v>0.89564459930313578</v>
      </c>
      <c r="G65" s="144">
        <f t="shared" si="8"/>
        <v>0.895644599303136</v>
      </c>
      <c r="H65" s="144">
        <f t="shared" si="8"/>
        <v>0.89564459930313578</v>
      </c>
      <c r="I65" s="144">
        <f t="shared" si="8"/>
        <v>0.78768815331010456</v>
      </c>
      <c r="J65" s="144">
        <f t="shared" si="8"/>
        <v>0.78160381225660991</v>
      </c>
      <c r="K65" s="144" t="e">
        <f t="shared" si="8"/>
        <v>#DIV/0!</v>
      </c>
      <c r="L65" s="144" t="e">
        <f t="shared" si="8"/>
        <v>#DIV/0!</v>
      </c>
      <c r="M65" s="144" t="e">
        <f t="shared" si="8"/>
        <v>#DIV/0!</v>
      </c>
      <c r="N65" s="144" t="e">
        <f t="shared" si="8"/>
        <v>#DIV/0!</v>
      </c>
      <c r="O65" s="144" t="e">
        <f t="shared" si="8"/>
        <v>#DIV/0!</v>
      </c>
      <c r="P65" s="144" t="e">
        <f t="shared" si="8"/>
        <v>#DIV/0!</v>
      </c>
      <c r="Q65" s="144" t="e">
        <f t="shared" si="8"/>
        <v>#DIV/0!</v>
      </c>
      <c r="R65" s="144" t="e">
        <f t="shared" si="8"/>
        <v>#DIV/0!</v>
      </c>
      <c r="S65" s="144" t="e">
        <f t="shared" si="8"/>
        <v>#DIV/0!</v>
      </c>
      <c r="T65" s="144" t="e">
        <f t="shared" si="8"/>
        <v>#DIV/0!</v>
      </c>
      <c r="U65" s="144" t="e">
        <f t="shared" si="8"/>
        <v>#DIV/0!</v>
      </c>
      <c r="V65" s="144" t="e">
        <f t="shared" si="8"/>
        <v>#DIV/0!</v>
      </c>
    </row>
    <row r="66" spans="1:70" ht="15.75" thickBot="1" x14ac:dyDescent="0.3">
      <c r="A66" s="56" t="s">
        <v>42</v>
      </c>
      <c r="B66" s="191">
        <f>$Z$61</f>
        <v>9</v>
      </c>
      <c r="C66" s="191"/>
      <c r="D66" s="191"/>
      <c r="E66" s="191"/>
      <c r="F66" s="191"/>
      <c r="G66" s="191"/>
      <c r="H66" s="191"/>
      <c r="I66" s="191"/>
      <c r="J66" s="191"/>
      <c r="K66" s="191"/>
      <c r="L66" s="191"/>
      <c r="M66" s="191"/>
      <c r="N66" s="191"/>
      <c r="O66" s="191"/>
      <c r="P66" s="191"/>
      <c r="Q66" s="191"/>
      <c r="R66" s="191"/>
      <c r="S66" s="191"/>
      <c r="T66" s="191"/>
      <c r="U66" s="191"/>
      <c r="V66" s="192"/>
    </row>
    <row r="67" spans="1:70" ht="15.75" thickBot="1" x14ac:dyDescent="0.3"/>
    <row r="68" spans="1:70" ht="15.75" thickBot="1" x14ac:dyDescent="0.3">
      <c r="A68" s="189" t="s">
        <v>46</v>
      </c>
      <c r="B68" s="189"/>
      <c r="C68" s="189"/>
      <c r="D68" s="189"/>
      <c r="E68" s="189"/>
      <c r="F68" s="189"/>
      <c r="G68" s="189"/>
      <c r="H68" s="189"/>
      <c r="I68" s="189"/>
      <c r="J68" s="189"/>
      <c r="K68" s="189"/>
      <c r="L68" s="189"/>
      <c r="M68" s="189"/>
      <c r="N68" s="189"/>
      <c r="O68" s="189"/>
      <c r="P68" s="189"/>
      <c r="Q68" s="189"/>
      <c r="R68" s="189"/>
      <c r="S68" s="189"/>
      <c r="T68" s="189"/>
      <c r="U68" s="189"/>
      <c r="V68" s="190"/>
      <c r="W68" s="45"/>
      <c r="BQ68" s="2"/>
      <c r="BR68" s="2"/>
    </row>
    <row r="69" spans="1:70" ht="15.75" thickBot="1" x14ac:dyDescent="0.3">
      <c r="A69" s="46" t="s">
        <v>40</v>
      </c>
      <c r="B69" s="46" t="s">
        <v>0</v>
      </c>
      <c r="C69" s="46" t="s">
        <v>3</v>
      </c>
      <c r="D69" s="46" t="s">
        <v>4</v>
      </c>
      <c r="E69" s="46" t="s">
        <v>5</v>
      </c>
      <c r="F69" s="46" t="s">
        <v>6</v>
      </c>
      <c r="G69" s="46" t="s">
        <v>7</v>
      </c>
      <c r="H69" s="46" t="s">
        <v>8</v>
      </c>
      <c r="I69" s="46" t="s">
        <v>9</v>
      </c>
      <c r="J69" s="46" t="s">
        <v>10</v>
      </c>
      <c r="K69" s="46" t="s">
        <v>11</v>
      </c>
      <c r="L69" s="46" t="s">
        <v>12</v>
      </c>
      <c r="M69" s="46" t="s">
        <v>22</v>
      </c>
      <c r="N69" s="46" t="s">
        <v>23</v>
      </c>
      <c r="O69" s="46" t="s">
        <v>24</v>
      </c>
      <c r="P69" s="46" t="s">
        <v>25</v>
      </c>
      <c r="Q69" s="46" t="s">
        <v>26</v>
      </c>
      <c r="R69" s="46" t="s">
        <v>27</v>
      </c>
      <c r="S69" s="46" t="s">
        <v>28</v>
      </c>
      <c r="T69" s="46" t="s">
        <v>29</v>
      </c>
      <c r="U69" s="46" t="s">
        <v>30</v>
      </c>
      <c r="V69" s="57" t="s">
        <v>31</v>
      </c>
      <c r="W69" s="57" t="s">
        <v>57</v>
      </c>
      <c r="BQ69" s="2"/>
      <c r="BR69" s="2"/>
    </row>
    <row r="70" spans="1:70" x14ac:dyDescent="0.25">
      <c r="A70" s="145">
        <v>1</v>
      </c>
      <c r="B70" s="146">
        <f t="shared" ref="B70:V70" si="9">B2</f>
        <v>2300000</v>
      </c>
      <c r="C70" s="146">
        <f t="shared" si="9"/>
        <v>500000</v>
      </c>
      <c r="D70" s="146">
        <f t="shared" si="9"/>
        <v>600000</v>
      </c>
      <c r="E70" s="146">
        <f t="shared" si="9"/>
        <v>400000</v>
      </c>
      <c r="F70" s="146">
        <f t="shared" si="9"/>
        <v>325000</v>
      </c>
      <c r="G70" s="146">
        <f t="shared" si="9"/>
        <v>475000</v>
      </c>
      <c r="H70" s="146">
        <f t="shared" si="9"/>
        <v>0</v>
      </c>
      <c r="I70" s="146">
        <f t="shared" si="9"/>
        <v>0</v>
      </c>
      <c r="J70" s="146">
        <f t="shared" si="9"/>
        <v>0</v>
      </c>
      <c r="K70" s="146">
        <f t="shared" si="9"/>
        <v>0</v>
      </c>
      <c r="L70" s="146">
        <f t="shared" si="9"/>
        <v>0</v>
      </c>
      <c r="M70" s="146">
        <f t="shared" si="9"/>
        <v>0</v>
      </c>
      <c r="N70" s="146">
        <f t="shared" si="9"/>
        <v>0</v>
      </c>
      <c r="O70" s="146">
        <f t="shared" si="9"/>
        <v>0</v>
      </c>
      <c r="P70" s="146">
        <f t="shared" si="9"/>
        <v>0</v>
      </c>
      <c r="Q70" s="146">
        <f t="shared" si="9"/>
        <v>0</v>
      </c>
      <c r="R70" s="146">
        <f t="shared" si="9"/>
        <v>0</v>
      </c>
      <c r="S70" s="146">
        <f t="shared" si="9"/>
        <v>0</v>
      </c>
      <c r="T70" s="146">
        <f t="shared" si="9"/>
        <v>0</v>
      </c>
      <c r="U70" s="146">
        <f t="shared" si="9"/>
        <v>0</v>
      </c>
      <c r="V70" s="147">
        <f t="shared" si="9"/>
        <v>0</v>
      </c>
      <c r="W70" s="101">
        <f>IF(B70/3&lt;=$Z$58,B70/3,$Z$58)</f>
        <v>766666.66666666663</v>
      </c>
      <c r="X70" s="9"/>
    </row>
    <row r="71" spans="1:70" x14ac:dyDescent="0.25">
      <c r="A71" s="148">
        <v>2</v>
      </c>
      <c r="B71" s="82">
        <f t="shared" ref="B71:B102" si="10">B70+B3</f>
        <v>3405000</v>
      </c>
      <c r="C71" s="82">
        <f t="shared" ref="C71:C102" si="11">C70+C3</f>
        <v>600000</v>
      </c>
      <c r="D71" s="82">
        <f t="shared" ref="D71:D102" si="12">D70+D3</f>
        <v>650000</v>
      </c>
      <c r="E71" s="82">
        <f t="shared" ref="E71:E102" si="13">E70+E3</f>
        <v>500000</v>
      </c>
      <c r="F71" s="82">
        <f t="shared" ref="F71:F102" si="14">F70+F3</f>
        <v>400000</v>
      </c>
      <c r="G71" s="82">
        <f t="shared" ref="G71:G102" si="15">G70+G3</f>
        <v>1255000</v>
      </c>
      <c r="H71" s="82">
        <f t="shared" ref="H71:H102" si="16">H70+H3</f>
        <v>0</v>
      </c>
      <c r="I71" s="82">
        <f t="shared" ref="I71:I102" si="17">I70+I3</f>
        <v>0</v>
      </c>
      <c r="J71" s="82">
        <f t="shared" ref="J71:J102" si="18">J70+J3</f>
        <v>0</v>
      </c>
      <c r="K71" s="82">
        <f t="shared" ref="K71:K102" si="19">K70+K3</f>
        <v>0</v>
      </c>
      <c r="L71" s="82">
        <f t="shared" ref="L71:L102" si="20">L70+L3</f>
        <v>0</v>
      </c>
      <c r="M71" s="82">
        <f t="shared" ref="M71:M102" si="21">M70+M3</f>
        <v>0</v>
      </c>
      <c r="N71" s="82">
        <f t="shared" ref="N71:N102" si="22">N70+N3</f>
        <v>0</v>
      </c>
      <c r="O71" s="82">
        <f t="shared" ref="O71:O102" si="23">O70+O3</f>
        <v>0</v>
      </c>
      <c r="P71" s="82">
        <f t="shared" ref="P71:P102" si="24">P70+P3</f>
        <v>0</v>
      </c>
      <c r="Q71" s="82">
        <f t="shared" ref="Q71:Q102" si="25">Q70+Q3</f>
        <v>0</v>
      </c>
      <c r="R71" s="82">
        <f t="shared" ref="R71:R102" si="26">R70+R3</f>
        <v>0</v>
      </c>
      <c r="S71" s="82">
        <f t="shared" ref="S71:S102" si="27">S70+S3</f>
        <v>0</v>
      </c>
      <c r="T71" s="82">
        <f t="shared" ref="T71:T102" si="28">T70+T3</f>
        <v>0</v>
      </c>
      <c r="U71" s="82">
        <f t="shared" ref="U71:U102" si="29">U70+U3</f>
        <v>0</v>
      </c>
      <c r="V71" s="149">
        <f t="shared" ref="V71:V102" si="30">V70+V3</f>
        <v>0</v>
      </c>
      <c r="W71" s="101">
        <f t="shared" ref="W71:W119" si="31">IF(B71/3&lt;=$Z$58,B71/3,$Z$58)</f>
        <v>1135000</v>
      </c>
      <c r="X71" s="9"/>
    </row>
    <row r="72" spans="1:70" x14ac:dyDescent="0.25">
      <c r="A72" s="148">
        <v>3</v>
      </c>
      <c r="B72" s="82">
        <f t="shared" si="10"/>
        <v>10430000</v>
      </c>
      <c r="C72" s="82">
        <f t="shared" si="11"/>
        <v>1250000</v>
      </c>
      <c r="D72" s="82">
        <f t="shared" si="12"/>
        <v>2150000</v>
      </c>
      <c r="E72" s="82">
        <f t="shared" si="13"/>
        <v>4250000</v>
      </c>
      <c r="F72" s="82">
        <f t="shared" si="14"/>
        <v>635000</v>
      </c>
      <c r="G72" s="82">
        <f t="shared" si="15"/>
        <v>2145000</v>
      </c>
      <c r="H72" s="82">
        <f t="shared" si="16"/>
        <v>0</v>
      </c>
      <c r="I72" s="82">
        <f t="shared" si="17"/>
        <v>0</v>
      </c>
      <c r="J72" s="82">
        <f t="shared" si="18"/>
        <v>0</v>
      </c>
      <c r="K72" s="82">
        <f t="shared" si="19"/>
        <v>0</v>
      </c>
      <c r="L72" s="82">
        <f t="shared" si="20"/>
        <v>0</v>
      </c>
      <c r="M72" s="82">
        <f t="shared" si="21"/>
        <v>0</v>
      </c>
      <c r="N72" s="82">
        <f t="shared" si="22"/>
        <v>0</v>
      </c>
      <c r="O72" s="82">
        <f t="shared" si="23"/>
        <v>0</v>
      </c>
      <c r="P72" s="82">
        <f t="shared" si="24"/>
        <v>0</v>
      </c>
      <c r="Q72" s="82">
        <f t="shared" si="25"/>
        <v>0</v>
      </c>
      <c r="R72" s="82">
        <f t="shared" si="26"/>
        <v>0</v>
      </c>
      <c r="S72" s="82">
        <f t="shared" si="27"/>
        <v>0</v>
      </c>
      <c r="T72" s="82">
        <f t="shared" si="28"/>
        <v>0</v>
      </c>
      <c r="U72" s="82">
        <f t="shared" si="29"/>
        <v>0</v>
      </c>
      <c r="V72" s="149">
        <f t="shared" si="30"/>
        <v>0</v>
      </c>
      <c r="W72" s="101">
        <f t="shared" si="31"/>
        <v>3476666.6666666665</v>
      </c>
      <c r="X72" s="9"/>
    </row>
    <row r="73" spans="1:70" x14ac:dyDescent="0.25">
      <c r="A73" s="148">
        <v>4</v>
      </c>
      <c r="B73" s="82">
        <f t="shared" si="10"/>
        <v>11435000</v>
      </c>
      <c r="C73" s="82">
        <f t="shared" si="11"/>
        <v>1250000</v>
      </c>
      <c r="D73" s="82">
        <f t="shared" si="12"/>
        <v>2150000</v>
      </c>
      <c r="E73" s="82">
        <f t="shared" si="13"/>
        <v>4300000</v>
      </c>
      <c r="F73" s="82">
        <f t="shared" si="14"/>
        <v>735000</v>
      </c>
      <c r="G73" s="82">
        <f t="shared" si="15"/>
        <v>2220000</v>
      </c>
      <c r="H73" s="82">
        <f t="shared" si="16"/>
        <v>780000</v>
      </c>
      <c r="I73" s="82">
        <f t="shared" si="17"/>
        <v>0</v>
      </c>
      <c r="J73" s="82">
        <f t="shared" si="18"/>
        <v>0</v>
      </c>
      <c r="K73" s="82">
        <f t="shared" si="19"/>
        <v>0</v>
      </c>
      <c r="L73" s="82">
        <f t="shared" si="20"/>
        <v>0</v>
      </c>
      <c r="M73" s="82">
        <f t="shared" si="21"/>
        <v>0</v>
      </c>
      <c r="N73" s="82">
        <f t="shared" si="22"/>
        <v>0</v>
      </c>
      <c r="O73" s="82">
        <f t="shared" si="23"/>
        <v>0</v>
      </c>
      <c r="P73" s="82">
        <f t="shared" si="24"/>
        <v>0</v>
      </c>
      <c r="Q73" s="82">
        <f t="shared" si="25"/>
        <v>0</v>
      </c>
      <c r="R73" s="82">
        <f t="shared" si="26"/>
        <v>0</v>
      </c>
      <c r="S73" s="82">
        <f t="shared" si="27"/>
        <v>0</v>
      </c>
      <c r="T73" s="82">
        <f t="shared" si="28"/>
        <v>0</v>
      </c>
      <c r="U73" s="82">
        <f t="shared" si="29"/>
        <v>0</v>
      </c>
      <c r="V73" s="149">
        <f t="shared" si="30"/>
        <v>0</v>
      </c>
      <c r="W73" s="101">
        <f t="shared" si="31"/>
        <v>3811666.6666666665</v>
      </c>
      <c r="X73" s="9"/>
    </row>
    <row r="74" spans="1:70" x14ac:dyDescent="0.25">
      <c r="A74" s="148">
        <v>5</v>
      </c>
      <c r="B74" s="82">
        <f t="shared" si="10"/>
        <v>17810000</v>
      </c>
      <c r="C74" s="82">
        <f t="shared" si="11"/>
        <v>1250000</v>
      </c>
      <c r="D74" s="82">
        <f t="shared" si="12"/>
        <v>2150000</v>
      </c>
      <c r="E74" s="82">
        <f t="shared" si="13"/>
        <v>5800000</v>
      </c>
      <c r="F74" s="82">
        <f t="shared" si="14"/>
        <v>4485000</v>
      </c>
      <c r="G74" s="82">
        <f t="shared" si="15"/>
        <v>2455000</v>
      </c>
      <c r="H74" s="82">
        <f t="shared" si="16"/>
        <v>1670000</v>
      </c>
      <c r="I74" s="82">
        <f t="shared" si="17"/>
        <v>0</v>
      </c>
      <c r="J74" s="82">
        <f t="shared" si="18"/>
        <v>0</v>
      </c>
      <c r="K74" s="82">
        <f t="shared" si="19"/>
        <v>0</v>
      </c>
      <c r="L74" s="82">
        <f t="shared" si="20"/>
        <v>0</v>
      </c>
      <c r="M74" s="82">
        <f t="shared" si="21"/>
        <v>0</v>
      </c>
      <c r="N74" s="82">
        <f t="shared" si="22"/>
        <v>0</v>
      </c>
      <c r="O74" s="82">
        <f t="shared" si="23"/>
        <v>0</v>
      </c>
      <c r="P74" s="82">
        <f t="shared" si="24"/>
        <v>0</v>
      </c>
      <c r="Q74" s="82">
        <f t="shared" si="25"/>
        <v>0</v>
      </c>
      <c r="R74" s="82">
        <f t="shared" si="26"/>
        <v>0</v>
      </c>
      <c r="S74" s="82">
        <f t="shared" si="27"/>
        <v>0</v>
      </c>
      <c r="T74" s="82">
        <f t="shared" si="28"/>
        <v>0</v>
      </c>
      <c r="U74" s="82">
        <f t="shared" si="29"/>
        <v>0</v>
      </c>
      <c r="V74" s="149">
        <f t="shared" si="30"/>
        <v>0</v>
      </c>
      <c r="W74" s="101">
        <f t="shared" si="31"/>
        <v>5936666.666666667</v>
      </c>
      <c r="X74" s="9"/>
    </row>
    <row r="75" spans="1:70" x14ac:dyDescent="0.25">
      <c r="A75" s="148">
        <v>6</v>
      </c>
      <c r="B75" s="82">
        <f t="shared" si="10"/>
        <v>18815000</v>
      </c>
      <c r="C75" s="82">
        <f t="shared" si="11"/>
        <v>1250000</v>
      </c>
      <c r="D75" s="82">
        <f t="shared" si="12"/>
        <v>2150000</v>
      </c>
      <c r="E75" s="82">
        <f t="shared" si="13"/>
        <v>5800000</v>
      </c>
      <c r="F75" s="82">
        <f t="shared" si="14"/>
        <v>4535000</v>
      </c>
      <c r="G75" s="82">
        <f t="shared" si="15"/>
        <v>2555000</v>
      </c>
      <c r="H75" s="82">
        <f t="shared" si="16"/>
        <v>1745000</v>
      </c>
      <c r="I75" s="82">
        <f t="shared" si="17"/>
        <v>780000</v>
      </c>
      <c r="J75" s="82">
        <f t="shared" si="18"/>
        <v>0</v>
      </c>
      <c r="K75" s="82">
        <f t="shared" si="19"/>
        <v>0</v>
      </c>
      <c r="L75" s="82">
        <f t="shared" si="20"/>
        <v>0</v>
      </c>
      <c r="M75" s="82">
        <f t="shared" si="21"/>
        <v>0</v>
      </c>
      <c r="N75" s="82">
        <f t="shared" si="22"/>
        <v>0</v>
      </c>
      <c r="O75" s="82">
        <f t="shared" si="23"/>
        <v>0</v>
      </c>
      <c r="P75" s="82">
        <f t="shared" si="24"/>
        <v>0</v>
      </c>
      <c r="Q75" s="82">
        <f t="shared" si="25"/>
        <v>0</v>
      </c>
      <c r="R75" s="82">
        <f t="shared" si="26"/>
        <v>0</v>
      </c>
      <c r="S75" s="82">
        <f t="shared" si="27"/>
        <v>0</v>
      </c>
      <c r="T75" s="82">
        <f t="shared" si="28"/>
        <v>0</v>
      </c>
      <c r="U75" s="82">
        <f t="shared" si="29"/>
        <v>0</v>
      </c>
      <c r="V75" s="149">
        <f t="shared" si="30"/>
        <v>0</v>
      </c>
      <c r="W75" s="101">
        <f t="shared" si="31"/>
        <v>6271666.666666667</v>
      </c>
      <c r="X75" s="9"/>
    </row>
    <row r="76" spans="1:70" x14ac:dyDescent="0.25">
      <c r="A76" s="148">
        <v>7</v>
      </c>
      <c r="B76" s="82">
        <f t="shared" si="10"/>
        <v>25190000</v>
      </c>
      <c r="C76" s="82">
        <f t="shared" si="11"/>
        <v>1250000</v>
      </c>
      <c r="D76" s="82">
        <f t="shared" si="12"/>
        <v>2150000</v>
      </c>
      <c r="E76" s="82">
        <f t="shared" si="13"/>
        <v>5800000</v>
      </c>
      <c r="F76" s="82">
        <f t="shared" si="14"/>
        <v>6035000</v>
      </c>
      <c r="G76" s="82">
        <f t="shared" si="15"/>
        <v>6305000</v>
      </c>
      <c r="H76" s="82">
        <f t="shared" si="16"/>
        <v>1980000</v>
      </c>
      <c r="I76" s="82">
        <f t="shared" si="17"/>
        <v>1670000</v>
      </c>
      <c r="J76" s="82">
        <f t="shared" si="18"/>
        <v>0</v>
      </c>
      <c r="K76" s="82">
        <f t="shared" si="19"/>
        <v>0</v>
      </c>
      <c r="L76" s="82">
        <f t="shared" si="20"/>
        <v>0</v>
      </c>
      <c r="M76" s="82">
        <f t="shared" si="21"/>
        <v>0</v>
      </c>
      <c r="N76" s="82">
        <f t="shared" si="22"/>
        <v>0</v>
      </c>
      <c r="O76" s="82">
        <f t="shared" si="23"/>
        <v>0</v>
      </c>
      <c r="P76" s="82">
        <f t="shared" si="24"/>
        <v>0</v>
      </c>
      <c r="Q76" s="82">
        <f t="shared" si="25"/>
        <v>0</v>
      </c>
      <c r="R76" s="82">
        <f t="shared" si="26"/>
        <v>0</v>
      </c>
      <c r="S76" s="82">
        <f t="shared" si="27"/>
        <v>0</v>
      </c>
      <c r="T76" s="82">
        <f t="shared" si="28"/>
        <v>0</v>
      </c>
      <c r="U76" s="82">
        <f t="shared" si="29"/>
        <v>0</v>
      </c>
      <c r="V76" s="149">
        <f t="shared" si="30"/>
        <v>0</v>
      </c>
      <c r="W76" s="101">
        <f t="shared" si="31"/>
        <v>8000000</v>
      </c>
      <c r="X76" s="9"/>
    </row>
    <row r="77" spans="1:70" x14ac:dyDescent="0.25">
      <c r="A77" s="148">
        <v>8</v>
      </c>
      <c r="B77" s="82">
        <f t="shared" si="10"/>
        <v>26195000</v>
      </c>
      <c r="C77" s="82">
        <f t="shared" si="11"/>
        <v>1250000</v>
      </c>
      <c r="D77" s="82">
        <f t="shared" si="12"/>
        <v>2150000</v>
      </c>
      <c r="E77" s="82">
        <f t="shared" si="13"/>
        <v>5800000</v>
      </c>
      <c r="F77" s="82">
        <f t="shared" si="14"/>
        <v>6035000</v>
      </c>
      <c r="G77" s="82">
        <f t="shared" si="15"/>
        <v>6355000</v>
      </c>
      <c r="H77" s="82">
        <f t="shared" si="16"/>
        <v>2080000</v>
      </c>
      <c r="I77" s="82">
        <f t="shared" si="17"/>
        <v>1745000</v>
      </c>
      <c r="J77" s="82">
        <f t="shared" si="18"/>
        <v>780000</v>
      </c>
      <c r="K77" s="82">
        <f t="shared" si="19"/>
        <v>0</v>
      </c>
      <c r="L77" s="82">
        <f t="shared" si="20"/>
        <v>0</v>
      </c>
      <c r="M77" s="82">
        <f t="shared" si="21"/>
        <v>0</v>
      </c>
      <c r="N77" s="82">
        <f t="shared" si="22"/>
        <v>0</v>
      </c>
      <c r="O77" s="82">
        <f t="shared" si="23"/>
        <v>0</v>
      </c>
      <c r="P77" s="82">
        <f t="shared" si="24"/>
        <v>0</v>
      </c>
      <c r="Q77" s="82">
        <f t="shared" si="25"/>
        <v>0</v>
      </c>
      <c r="R77" s="82">
        <f t="shared" si="26"/>
        <v>0</v>
      </c>
      <c r="S77" s="82">
        <f t="shared" si="27"/>
        <v>0</v>
      </c>
      <c r="T77" s="82">
        <f t="shared" si="28"/>
        <v>0</v>
      </c>
      <c r="U77" s="82">
        <f t="shared" si="29"/>
        <v>0</v>
      </c>
      <c r="V77" s="149">
        <f t="shared" si="30"/>
        <v>0</v>
      </c>
      <c r="W77" s="101">
        <f t="shared" si="31"/>
        <v>8000000</v>
      </c>
      <c r="X77" s="9"/>
    </row>
    <row r="78" spans="1:70" x14ac:dyDescent="0.25">
      <c r="A78" s="148">
        <v>9</v>
      </c>
      <c r="B78" s="82">
        <f t="shared" si="10"/>
        <v>32570000</v>
      </c>
      <c r="C78" s="82">
        <f t="shared" si="11"/>
        <v>1250000</v>
      </c>
      <c r="D78" s="82">
        <f t="shared" si="12"/>
        <v>2150000</v>
      </c>
      <c r="E78" s="82">
        <f t="shared" si="13"/>
        <v>5800000</v>
      </c>
      <c r="F78" s="82">
        <f t="shared" si="14"/>
        <v>6035000</v>
      </c>
      <c r="G78" s="82">
        <f t="shared" si="15"/>
        <v>7855000</v>
      </c>
      <c r="H78" s="82">
        <f t="shared" si="16"/>
        <v>5830000</v>
      </c>
      <c r="I78" s="82">
        <f t="shared" si="17"/>
        <v>1980000</v>
      </c>
      <c r="J78" s="82">
        <f t="shared" si="18"/>
        <v>1670000</v>
      </c>
      <c r="K78" s="82">
        <f t="shared" si="19"/>
        <v>0</v>
      </c>
      <c r="L78" s="82">
        <f t="shared" si="20"/>
        <v>0</v>
      </c>
      <c r="M78" s="82">
        <f t="shared" si="21"/>
        <v>0</v>
      </c>
      <c r="N78" s="82">
        <f t="shared" si="22"/>
        <v>0</v>
      </c>
      <c r="O78" s="82">
        <f t="shared" si="23"/>
        <v>0</v>
      </c>
      <c r="P78" s="82">
        <f t="shared" si="24"/>
        <v>0</v>
      </c>
      <c r="Q78" s="82">
        <f t="shared" si="25"/>
        <v>0</v>
      </c>
      <c r="R78" s="82">
        <f t="shared" si="26"/>
        <v>0</v>
      </c>
      <c r="S78" s="82">
        <f t="shared" si="27"/>
        <v>0</v>
      </c>
      <c r="T78" s="82">
        <f t="shared" si="28"/>
        <v>0</v>
      </c>
      <c r="U78" s="82">
        <f t="shared" si="29"/>
        <v>0</v>
      </c>
      <c r="V78" s="149">
        <f t="shared" si="30"/>
        <v>0</v>
      </c>
      <c r="W78" s="101">
        <f t="shared" si="31"/>
        <v>8000000</v>
      </c>
      <c r="X78" s="9"/>
    </row>
    <row r="79" spans="1:70" x14ac:dyDescent="0.25">
      <c r="A79" s="148">
        <v>10</v>
      </c>
      <c r="B79" s="82">
        <f t="shared" si="10"/>
        <v>32570000</v>
      </c>
      <c r="C79" s="82">
        <f t="shared" si="11"/>
        <v>1250000</v>
      </c>
      <c r="D79" s="82">
        <f t="shared" si="12"/>
        <v>2150000</v>
      </c>
      <c r="E79" s="82">
        <f t="shared" si="13"/>
        <v>5800000</v>
      </c>
      <c r="F79" s="82">
        <f t="shared" si="14"/>
        <v>6035000</v>
      </c>
      <c r="G79" s="82">
        <f t="shared" si="15"/>
        <v>7855000</v>
      </c>
      <c r="H79" s="82">
        <f t="shared" si="16"/>
        <v>5830000</v>
      </c>
      <c r="I79" s="82">
        <f t="shared" si="17"/>
        <v>1980000</v>
      </c>
      <c r="J79" s="82">
        <f t="shared" si="18"/>
        <v>1670000</v>
      </c>
      <c r="K79" s="82">
        <f t="shared" si="19"/>
        <v>0</v>
      </c>
      <c r="L79" s="82">
        <f t="shared" si="20"/>
        <v>0</v>
      </c>
      <c r="M79" s="82">
        <f t="shared" si="21"/>
        <v>0</v>
      </c>
      <c r="N79" s="82">
        <f t="shared" si="22"/>
        <v>0</v>
      </c>
      <c r="O79" s="82">
        <f t="shared" si="23"/>
        <v>0</v>
      </c>
      <c r="P79" s="82">
        <f t="shared" si="24"/>
        <v>0</v>
      </c>
      <c r="Q79" s="82">
        <f t="shared" si="25"/>
        <v>0</v>
      </c>
      <c r="R79" s="82">
        <f t="shared" si="26"/>
        <v>0</v>
      </c>
      <c r="S79" s="82">
        <f t="shared" si="27"/>
        <v>0</v>
      </c>
      <c r="T79" s="82">
        <f t="shared" si="28"/>
        <v>0</v>
      </c>
      <c r="U79" s="82">
        <f t="shared" si="29"/>
        <v>0</v>
      </c>
      <c r="V79" s="149">
        <f t="shared" si="30"/>
        <v>0</v>
      </c>
      <c r="W79" s="101">
        <f t="shared" si="31"/>
        <v>8000000</v>
      </c>
      <c r="X79" s="9"/>
    </row>
    <row r="80" spans="1:70" x14ac:dyDescent="0.25">
      <c r="A80" s="148">
        <v>11</v>
      </c>
      <c r="B80" s="82">
        <f t="shared" si="10"/>
        <v>32570000</v>
      </c>
      <c r="C80" s="82">
        <f t="shared" si="11"/>
        <v>1250000</v>
      </c>
      <c r="D80" s="82">
        <f t="shared" si="12"/>
        <v>2150000</v>
      </c>
      <c r="E80" s="82">
        <f t="shared" si="13"/>
        <v>5800000</v>
      </c>
      <c r="F80" s="82">
        <f t="shared" si="14"/>
        <v>6035000</v>
      </c>
      <c r="G80" s="82">
        <f t="shared" si="15"/>
        <v>7855000</v>
      </c>
      <c r="H80" s="82">
        <f t="shared" si="16"/>
        <v>5830000</v>
      </c>
      <c r="I80" s="82">
        <f t="shared" si="17"/>
        <v>1980000</v>
      </c>
      <c r="J80" s="82">
        <f t="shared" si="18"/>
        <v>1670000</v>
      </c>
      <c r="K80" s="82">
        <f t="shared" si="19"/>
        <v>0</v>
      </c>
      <c r="L80" s="82">
        <f t="shared" si="20"/>
        <v>0</v>
      </c>
      <c r="M80" s="82">
        <f t="shared" si="21"/>
        <v>0</v>
      </c>
      <c r="N80" s="82">
        <f t="shared" si="22"/>
        <v>0</v>
      </c>
      <c r="O80" s="82">
        <f t="shared" si="23"/>
        <v>0</v>
      </c>
      <c r="P80" s="82">
        <f t="shared" si="24"/>
        <v>0</v>
      </c>
      <c r="Q80" s="82">
        <f t="shared" si="25"/>
        <v>0</v>
      </c>
      <c r="R80" s="82">
        <f t="shared" si="26"/>
        <v>0</v>
      </c>
      <c r="S80" s="82">
        <f t="shared" si="27"/>
        <v>0</v>
      </c>
      <c r="T80" s="82">
        <f t="shared" si="28"/>
        <v>0</v>
      </c>
      <c r="U80" s="82">
        <f t="shared" si="29"/>
        <v>0</v>
      </c>
      <c r="V80" s="149">
        <f t="shared" si="30"/>
        <v>0</v>
      </c>
      <c r="W80" s="101">
        <f t="shared" si="31"/>
        <v>8000000</v>
      </c>
      <c r="X80" s="9"/>
    </row>
    <row r="81" spans="1:24" x14ac:dyDescent="0.25">
      <c r="A81" s="148">
        <v>12</v>
      </c>
      <c r="B81" s="82">
        <f t="shared" si="10"/>
        <v>32570000</v>
      </c>
      <c r="C81" s="82">
        <f t="shared" si="11"/>
        <v>1250000</v>
      </c>
      <c r="D81" s="82">
        <f t="shared" si="12"/>
        <v>2150000</v>
      </c>
      <c r="E81" s="82">
        <f t="shared" si="13"/>
        <v>5800000</v>
      </c>
      <c r="F81" s="82">
        <f t="shared" si="14"/>
        <v>6035000</v>
      </c>
      <c r="G81" s="82">
        <f t="shared" si="15"/>
        <v>7855000</v>
      </c>
      <c r="H81" s="82">
        <f t="shared" si="16"/>
        <v>5830000</v>
      </c>
      <c r="I81" s="82">
        <f t="shared" si="17"/>
        <v>1980000</v>
      </c>
      <c r="J81" s="82">
        <f t="shared" si="18"/>
        <v>1670000</v>
      </c>
      <c r="K81" s="82">
        <f t="shared" si="19"/>
        <v>0</v>
      </c>
      <c r="L81" s="82">
        <f t="shared" si="20"/>
        <v>0</v>
      </c>
      <c r="M81" s="82">
        <f t="shared" si="21"/>
        <v>0</v>
      </c>
      <c r="N81" s="82">
        <f t="shared" si="22"/>
        <v>0</v>
      </c>
      <c r="O81" s="82">
        <f t="shared" si="23"/>
        <v>0</v>
      </c>
      <c r="P81" s="82">
        <f t="shared" si="24"/>
        <v>0</v>
      </c>
      <c r="Q81" s="82">
        <f t="shared" si="25"/>
        <v>0</v>
      </c>
      <c r="R81" s="82">
        <f t="shared" si="26"/>
        <v>0</v>
      </c>
      <c r="S81" s="82">
        <f t="shared" si="27"/>
        <v>0</v>
      </c>
      <c r="T81" s="82">
        <f t="shared" si="28"/>
        <v>0</v>
      </c>
      <c r="U81" s="82">
        <f t="shared" si="29"/>
        <v>0</v>
      </c>
      <c r="V81" s="149">
        <f t="shared" si="30"/>
        <v>0</v>
      </c>
      <c r="W81" s="101">
        <f t="shared" si="31"/>
        <v>8000000</v>
      </c>
      <c r="X81" s="9"/>
    </row>
    <row r="82" spans="1:24" x14ac:dyDescent="0.25">
      <c r="A82" s="148">
        <v>13</v>
      </c>
      <c r="B82" s="82">
        <f t="shared" si="10"/>
        <v>32570000</v>
      </c>
      <c r="C82" s="82">
        <f t="shared" si="11"/>
        <v>1250000</v>
      </c>
      <c r="D82" s="82">
        <f t="shared" si="12"/>
        <v>2150000</v>
      </c>
      <c r="E82" s="82">
        <f t="shared" si="13"/>
        <v>5800000</v>
      </c>
      <c r="F82" s="82">
        <f t="shared" si="14"/>
        <v>6035000</v>
      </c>
      <c r="G82" s="82">
        <f t="shared" si="15"/>
        <v>7855000</v>
      </c>
      <c r="H82" s="82">
        <f t="shared" si="16"/>
        <v>5830000</v>
      </c>
      <c r="I82" s="82">
        <f t="shared" si="17"/>
        <v>1980000</v>
      </c>
      <c r="J82" s="82">
        <f t="shared" si="18"/>
        <v>1670000</v>
      </c>
      <c r="K82" s="82">
        <f t="shared" si="19"/>
        <v>0</v>
      </c>
      <c r="L82" s="82">
        <f t="shared" si="20"/>
        <v>0</v>
      </c>
      <c r="M82" s="82">
        <f t="shared" si="21"/>
        <v>0</v>
      </c>
      <c r="N82" s="82">
        <f t="shared" si="22"/>
        <v>0</v>
      </c>
      <c r="O82" s="82">
        <f t="shared" si="23"/>
        <v>0</v>
      </c>
      <c r="P82" s="82">
        <f t="shared" si="24"/>
        <v>0</v>
      </c>
      <c r="Q82" s="82">
        <f t="shared" si="25"/>
        <v>0</v>
      </c>
      <c r="R82" s="82">
        <f t="shared" si="26"/>
        <v>0</v>
      </c>
      <c r="S82" s="82">
        <f t="shared" si="27"/>
        <v>0</v>
      </c>
      <c r="T82" s="82">
        <f t="shared" si="28"/>
        <v>0</v>
      </c>
      <c r="U82" s="82">
        <f t="shared" si="29"/>
        <v>0</v>
      </c>
      <c r="V82" s="149">
        <f t="shared" si="30"/>
        <v>0</v>
      </c>
      <c r="W82" s="101">
        <f t="shared" si="31"/>
        <v>8000000</v>
      </c>
      <c r="X82" s="9"/>
    </row>
    <row r="83" spans="1:24" x14ac:dyDescent="0.25">
      <c r="A83" s="148">
        <v>14</v>
      </c>
      <c r="B83" s="82">
        <f t="shared" si="10"/>
        <v>32570000</v>
      </c>
      <c r="C83" s="82">
        <f t="shared" si="11"/>
        <v>1250000</v>
      </c>
      <c r="D83" s="82">
        <f t="shared" si="12"/>
        <v>2150000</v>
      </c>
      <c r="E83" s="82">
        <f t="shared" si="13"/>
        <v>5800000</v>
      </c>
      <c r="F83" s="82">
        <f t="shared" si="14"/>
        <v>6035000</v>
      </c>
      <c r="G83" s="82">
        <f t="shared" si="15"/>
        <v>7855000</v>
      </c>
      <c r="H83" s="82">
        <f t="shared" si="16"/>
        <v>5830000</v>
      </c>
      <c r="I83" s="82">
        <f t="shared" si="17"/>
        <v>1980000</v>
      </c>
      <c r="J83" s="82">
        <f t="shared" si="18"/>
        <v>1670000</v>
      </c>
      <c r="K83" s="82">
        <f t="shared" si="19"/>
        <v>0</v>
      </c>
      <c r="L83" s="82">
        <f t="shared" si="20"/>
        <v>0</v>
      </c>
      <c r="M83" s="82">
        <f t="shared" si="21"/>
        <v>0</v>
      </c>
      <c r="N83" s="82">
        <f t="shared" si="22"/>
        <v>0</v>
      </c>
      <c r="O83" s="82">
        <f t="shared" si="23"/>
        <v>0</v>
      </c>
      <c r="P83" s="82">
        <f t="shared" si="24"/>
        <v>0</v>
      </c>
      <c r="Q83" s="82">
        <f t="shared" si="25"/>
        <v>0</v>
      </c>
      <c r="R83" s="82">
        <f t="shared" si="26"/>
        <v>0</v>
      </c>
      <c r="S83" s="82">
        <f t="shared" si="27"/>
        <v>0</v>
      </c>
      <c r="T83" s="82">
        <f t="shared" si="28"/>
        <v>0</v>
      </c>
      <c r="U83" s="82">
        <f t="shared" si="29"/>
        <v>0</v>
      </c>
      <c r="V83" s="149">
        <f t="shared" si="30"/>
        <v>0</v>
      </c>
      <c r="W83" s="101">
        <f t="shared" si="31"/>
        <v>8000000</v>
      </c>
      <c r="X83" s="9"/>
    </row>
    <row r="84" spans="1:24" x14ac:dyDescent="0.25">
      <c r="A84" s="148">
        <v>15</v>
      </c>
      <c r="B84" s="82">
        <f t="shared" si="10"/>
        <v>32570000</v>
      </c>
      <c r="C84" s="82">
        <f t="shared" si="11"/>
        <v>1250000</v>
      </c>
      <c r="D84" s="82">
        <f t="shared" si="12"/>
        <v>2150000</v>
      </c>
      <c r="E84" s="82">
        <f t="shared" si="13"/>
        <v>5800000</v>
      </c>
      <c r="F84" s="82">
        <f t="shared" si="14"/>
        <v>6035000</v>
      </c>
      <c r="G84" s="82">
        <f t="shared" si="15"/>
        <v>7855000</v>
      </c>
      <c r="H84" s="82">
        <f t="shared" si="16"/>
        <v>5830000</v>
      </c>
      <c r="I84" s="82">
        <f t="shared" si="17"/>
        <v>1980000</v>
      </c>
      <c r="J84" s="82">
        <f t="shared" si="18"/>
        <v>1670000</v>
      </c>
      <c r="K84" s="82">
        <f t="shared" si="19"/>
        <v>0</v>
      </c>
      <c r="L84" s="82">
        <f t="shared" si="20"/>
        <v>0</v>
      </c>
      <c r="M84" s="82">
        <f t="shared" si="21"/>
        <v>0</v>
      </c>
      <c r="N84" s="82">
        <f t="shared" si="22"/>
        <v>0</v>
      </c>
      <c r="O84" s="82">
        <f t="shared" si="23"/>
        <v>0</v>
      </c>
      <c r="P84" s="82">
        <f t="shared" si="24"/>
        <v>0</v>
      </c>
      <c r="Q84" s="82">
        <f t="shared" si="25"/>
        <v>0</v>
      </c>
      <c r="R84" s="82">
        <f t="shared" si="26"/>
        <v>0</v>
      </c>
      <c r="S84" s="82">
        <f t="shared" si="27"/>
        <v>0</v>
      </c>
      <c r="T84" s="82">
        <f t="shared" si="28"/>
        <v>0</v>
      </c>
      <c r="U84" s="82">
        <f t="shared" si="29"/>
        <v>0</v>
      </c>
      <c r="V84" s="149">
        <f t="shared" si="30"/>
        <v>0</v>
      </c>
      <c r="W84" s="101">
        <f t="shared" si="31"/>
        <v>8000000</v>
      </c>
      <c r="X84" s="9"/>
    </row>
    <row r="85" spans="1:24" x14ac:dyDescent="0.25">
      <c r="A85" s="148">
        <v>16</v>
      </c>
      <c r="B85" s="82">
        <f t="shared" si="10"/>
        <v>32570000</v>
      </c>
      <c r="C85" s="82">
        <f t="shared" si="11"/>
        <v>1250000</v>
      </c>
      <c r="D85" s="82">
        <f t="shared" si="12"/>
        <v>2150000</v>
      </c>
      <c r="E85" s="82">
        <f t="shared" si="13"/>
        <v>5800000</v>
      </c>
      <c r="F85" s="82">
        <f t="shared" si="14"/>
        <v>6035000</v>
      </c>
      <c r="G85" s="82">
        <f t="shared" si="15"/>
        <v>7855000</v>
      </c>
      <c r="H85" s="82">
        <f t="shared" si="16"/>
        <v>5830000</v>
      </c>
      <c r="I85" s="82">
        <f t="shared" si="17"/>
        <v>1980000</v>
      </c>
      <c r="J85" s="82">
        <f t="shared" si="18"/>
        <v>1670000</v>
      </c>
      <c r="K85" s="82">
        <f t="shared" si="19"/>
        <v>0</v>
      </c>
      <c r="L85" s="82">
        <f t="shared" si="20"/>
        <v>0</v>
      </c>
      <c r="M85" s="82">
        <f t="shared" si="21"/>
        <v>0</v>
      </c>
      <c r="N85" s="82">
        <f t="shared" si="22"/>
        <v>0</v>
      </c>
      <c r="O85" s="82">
        <f t="shared" si="23"/>
        <v>0</v>
      </c>
      <c r="P85" s="82">
        <f t="shared" si="24"/>
        <v>0</v>
      </c>
      <c r="Q85" s="82">
        <f t="shared" si="25"/>
        <v>0</v>
      </c>
      <c r="R85" s="82">
        <f t="shared" si="26"/>
        <v>0</v>
      </c>
      <c r="S85" s="82">
        <f t="shared" si="27"/>
        <v>0</v>
      </c>
      <c r="T85" s="82">
        <f t="shared" si="28"/>
        <v>0</v>
      </c>
      <c r="U85" s="82">
        <f t="shared" si="29"/>
        <v>0</v>
      </c>
      <c r="V85" s="149">
        <f t="shared" si="30"/>
        <v>0</v>
      </c>
      <c r="W85" s="101">
        <f t="shared" si="31"/>
        <v>8000000</v>
      </c>
      <c r="X85" s="9"/>
    </row>
    <row r="86" spans="1:24" x14ac:dyDescent="0.25">
      <c r="A86" s="148">
        <v>17</v>
      </c>
      <c r="B86" s="82">
        <f t="shared" si="10"/>
        <v>32570000</v>
      </c>
      <c r="C86" s="82">
        <f t="shared" si="11"/>
        <v>1250000</v>
      </c>
      <c r="D86" s="82">
        <f t="shared" si="12"/>
        <v>2150000</v>
      </c>
      <c r="E86" s="82">
        <f t="shared" si="13"/>
        <v>5800000</v>
      </c>
      <c r="F86" s="82">
        <f t="shared" si="14"/>
        <v>6035000</v>
      </c>
      <c r="G86" s="82">
        <f t="shared" si="15"/>
        <v>7855000</v>
      </c>
      <c r="H86" s="82">
        <f t="shared" si="16"/>
        <v>5830000</v>
      </c>
      <c r="I86" s="82">
        <f t="shared" si="17"/>
        <v>1980000</v>
      </c>
      <c r="J86" s="82">
        <f t="shared" si="18"/>
        <v>1670000</v>
      </c>
      <c r="K86" s="82">
        <f t="shared" si="19"/>
        <v>0</v>
      </c>
      <c r="L86" s="82">
        <f t="shared" si="20"/>
        <v>0</v>
      </c>
      <c r="M86" s="82">
        <f t="shared" si="21"/>
        <v>0</v>
      </c>
      <c r="N86" s="82">
        <f t="shared" si="22"/>
        <v>0</v>
      </c>
      <c r="O86" s="82">
        <f t="shared" si="23"/>
        <v>0</v>
      </c>
      <c r="P86" s="82">
        <f t="shared" si="24"/>
        <v>0</v>
      </c>
      <c r="Q86" s="82">
        <f t="shared" si="25"/>
        <v>0</v>
      </c>
      <c r="R86" s="82">
        <f t="shared" si="26"/>
        <v>0</v>
      </c>
      <c r="S86" s="82">
        <f t="shared" si="27"/>
        <v>0</v>
      </c>
      <c r="T86" s="82">
        <f t="shared" si="28"/>
        <v>0</v>
      </c>
      <c r="U86" s="82">
        <f t="shared" si="29"/>
        <v>0</v>
      </c>
      <c r="V86" s="149">
        <f t="shared" si="30"/>
        <v>0</v>
      </c>
      <c r="W86" s="101">
        <f t="shared" si="31"/>
        <v>8000000</v>
      </c>
      <c r="X86" s="9"/>
    </row>
    <row r="87" spans="1:24" x14ac:dyDescent="0.25">
      <c r="A87" s="148">
        <v>18</v>
      </c>
      <c r="B87" s="82">
        <f t="shared" si="10"/>
        <v>32570000</v>
      </c>
      <c r="C87" s="82">
        <f t="shared" si="11"/>
        <v>1250000</v>
      </c>
      <c r="D87" s="82">
        <f t="shared" si="12"/>
        <v>2150000</v>
      </c>
      <c r="E87" s="82">
        <f t="shared" si="13"/>
        <v>5800000</v>
      </c>
      <c r="F87" s="82">
        <f t="shared" si="14"/>
        <v>6035000</v>
      </c>
      <c r="G87" s="82">
        <f t="shared" si="15"/>
        <v>7855000</v>
      </c>
      <c r="H87" s="82">
        <f t="shared" si="16"/>
        <v>5830000</v>
      </c>
      <c r="I87" s="82">
        <f t="shared" si="17"/>
        <v>1980000</v>
      </c>
      <c r="J87" s="82">
        <f t="shared" si="18"/>
        <v>1670000</v>
      </c>
      <c r="K87" s="82">
        <f t="shared" si="19"/>
        <v>0</v>
      </c>
      <c r="L87" s="82">
        <f t="shared" si="20"/>
        <v>0</v>
      </c>
      <c r="M87" s="82">
        <f t="shared" si="21"/>
        <v>0</v>
      </c>
      <c r="N87" s="82">
        <f t="shared" si="22"/>
        <v>0</v>
      </c>
      <c r="O87" s="82">
        <f t="shared" si="23"/>
        <v>0</v>
      </c>
      <c r="P87" s="82">
        <f t="shared" si="24"/>
        <v>0</v>
      </c>
      <c r="Q87" s="82">
        <f t="shared" si="25"/>
        <v>0</v>
      </c>
      <c r="R87" s="82">
        <f t="shared" si="26"/>
        <v>0</v>
      </c>
      <c r="S87" s="82">
        <f t="shared" si="27"/>
        <v>0</v>
      </c>
      <c r="T87" s="82">
        <f t="shared" si="28"/>
        <v>0</v>
      </c>
      <c r="U87" s="82">
        <f t="shared" si="29"/>
        <v>0</v>
      </c>
      <c r="V87" s="149">
        <f t="shared" si="30"/>
        <v>0</v>
      </c>
      <c r="W87" s="101">
        <f t="shared" si="31"/>
        <v>8000000</v>
      </c>
      <c r="X87" s="9"/>
    </row>
    <row r="88" spans="1:24" x14ac:dyDescent="0.25">
      <c r="A88" s="148">
        <v>19</v>
      </c>
      <c r="B88" s="82">
        <f t="shared" si="10"/>
        <v>32570000</v>
      </c>
      <c r="C88" s="82">
        <f t="shared" si="11"/>
        <v>1250000</v>
      </c>
      <c r="D88" s="82">
        <f t="shared" si="12"/>
        <v>2150000</v>
      </c>
      <c r="E88" s="82">
        <f t="shared" si="13"/>
        <v>5800000</v>
      </c>
      <c r="F88" s="82">
        <f t="shared" si="14"/>
        <v>6035000</v>
      </c>
      <c r="G88" s="82">
        <f t="shared" si="15"/>
        <v>7855000</v>
      </c>
      <c r="H88" s="82">
        <f t="shared" si="16"/>
        <v>5830000</v>
      </c>
      <c r="I88" s="82">
        <f t="shared" si="17"/>
        <v>1980000</v>
      </c>
      <c r="J88" s="82">
        <f t="shared" si="18"/>
        <v>1670000</v>
      </c>
      <c r="K88" s="82">
        <f t="shared" si="19"/>
        <v>0</v>
      </c>
      <c r="L88" s="82">
        <f t="shared" si="20"/>
        <v>0</v>
      </c>
      <c r="M88" s="82">
        <f t="shared" si="21"/>
        <v>0</v>
      </c>
      <c r="N88" s="82">
        <f t="shared" si="22"/>
        <v>0</v>
      </c>
      <c r="O88" s="82">
        <f t="shared" si="23"/>
        <v>0</v>
      </c>
      <c r="P88" s="82">
        <f t="shared" si="24"/>
        <v>0</v>
      </c>
      <c r="Q88" s="82">
        <f t="shared" si="25"/>
        <v>0</v>
      </c>
      <c r="R88" s="82">
        <f t="shared" si="26"/>
        <v>0</v>
      </c>
      <c r="S88" s="82">
        <f t="shared" si="27"/>
        <v>0</v>
      </c>
      <c r="T88" s="82">
        <f t="shared" si="28"/>
        <v>0</v>
      </c>
      <c r="U88" s="82">
        <f t="shared" si="29"/>
        <v>0</v>
      </c>
      <c r="V88" s="149">
        <f t="shared" si="30"/>
        <v>0</v>
      </c>
      <c r="W88" s="101">
        <f t="shared" si="31"/>
        <v>8000000</v>
      </c>
      <c r="X88" s="9"/>
    </row>
    <row r="89" spans="1:24" x14ac:dyDescent="0.25">
      <c r="A89" s="148">
        <v>20</v>
      </c>
      <c r="B89" s="82">
        <f t="shared" si="10"/>
        <v>32570000</v>
      </c>
      <c r="C89" s="82">
        <f t="shared" si="11"/>
        <v>1250000</v>
      </c>
      <c r="D89" s="82">
        <f t="shared" si="12"/>
        <v>2150000</v>
      </c>
      <c r="E89" s="82">
        <f t="shared" si="13"/>
        <v>5800000</v>
      </c>
      <c r="F89" s="82">
        <f t="shared" si="14"/>
        <v>6035000</v>
      </c>
      <c r="G89" s="82">
        <f t="shared" si="15"/>
        <v>7855000</v>
      </c>
      <c r="H89" s="82">
        <f t="shared" si="16"/>
        <v>5830000</v>
      </c>
      <c r="I89" s="82">
        <f t="shared" si="17"/>
        <v>1980000</v>
      </c>
      <c r="J89" s="82">
        <f t="shared" si="18"/>
        <v>1670000</v>
      </c>
      <c r="K89" s="82">
        <f t="shared" si="19"/>
        <v>0</v>
      </c>
      <c r="L89" s="82">
        <f t="shared" si="20"/>
        <v>0</v>
      </c>
      <c r="M89" s="82">
        <f t="shared" si="21"/>
        <v>0</v>
      </c>
      <c r="N89" s="82">
        <f t="shared" si="22"/>
        <v>0</v>
      </c>
      <c r="O89" s="82">
        <f t="shared" si="23"/>
        <v>0</v>
      </c>
      <c r="P89" s="82">
        <f t="shared" si="24"/>
        <v>0</v>
      </c>
      <c r="Q89" s="82">
        <f t="shared" si="25"/>
        <v>0</v>
      </c>
      <c r="R89" s="82">
        <f t="shared" si="26"/>
        <v>0</v>
      </c>
      <c r="S89" s="82">
        <f t="shared" si="27"/>
        <v>0</v>
      </c>
      <c r="T89" s="82">
        <f t="shared" si="28"/>
        <v>0</v>
      </c>
      <c r="U89" s="82">
        <f t="shared" si="29"/>
        <v>0</v>
      </c>
      <c r="V89" s="149">
        <f t="shared" si="30"/>
        <v>0</v>
      </c>
      <c r="W89" s="101">
        <f t="shared" si="31"/>
        <v>8000000</v>
      </c>
      <c r="X89" s="9"/>
    </row>
    <row r="90" spans="1:24" x14ac:dyDescent="0.25">
      <c r="A90" s="148">
        <v>21</v>
      </c>
      <c r="B90" s="82">
        <f t="shared" si="10"/>
        <v>32570000</v>
      </c>
      <c r="C90" s="82">
        <f t="shared" si="11"/>
        <v>1250000</v>
      </c>
      <c r="D90" s="82">
        <f t="shared" si="12"/>
        <v>2150000</v>
      </c>
      <c r="E90" s="82">
        <f t="shared" si="13"/>
        <v>5800000</v>
      </c>
      <c r="F90" s="82">
        <f t="shared" si="14"/>
        <v>6035000</v>
      </c>
      <c r="G90" s="82">
        <f t="shared" si="15"/>
        <v>7855000</v>
      </c>
      <c r="H90" s="82">
        <f t="shared" si="16"/>
        <v>5830000</v>
      </c>
      <c r="I90" s="82">
        <f t="shared" si="17"/>
        <v>1980000</v>
      </c>
      <c r="J90" s="82">
        <f t="shared" si="18"/>
        <v>1670000</v>
      </c>
      <c r="K90" s="82">
        <f t="shared" si="19"/>
        <v>0</v>
      </c>
      <c r="L90" s="82">
        <f t="shared" si="20"/>
        <v>0</v>
      </c>
      <c r="M90" s="82">
        <f t="shared" si="21"/>
        <v>0</v>
      </c>
      <c r="N90" s="82">
        <f t="shared" si="22"/>
        <v>0</v>
      </c>
      <c r="O90" s="82">
        <f t="shared" si="23"/>
        <v>0</v>
      </c>
      <c r="P90" s="82">
        <f t="shared" si="24"/>
        <v>0</v>
      </c>
      <c r="Q90" s="82">
        <f t="shared" si="25"/>
        <v>0</v>
      </c>
      <c r="R90" s="82">
        <f t="shared" si="26"/>
        <v>0</v>
      </c>
      <c r="S90" s="82">
        <f t="shared" si="27"/>
        <v>0</v>
      </c>
      <c r="T90" s="82">
        <f t="shared" si="28"/>
        <v>0</v>
      </c>
      <c r="U90" s="82">
        <f t="shared" si="29"/>
        <v>0</v>
      </c>
      <c r="V90" s="149">
        <f t="shared" si="30"/>
        <v>0</v>
      </c>
      <c r="W90" s="101">
        <f t="shared" si="31"/>
        <v>8000000</v>
      </c>
      <c r="X90" s="9"/>
    </row>
    <row r="91" spans="1:24" x14ac:dyDescent="0.25">
      <c r="A91" s="148">
        <v>22</v>
      </c>
      <c r="B91" s="82">
        <f t="shared" si="10"/>
        <v>32570000</v>
      </c>
      <c r="C91" s="82">
        <f t="shared" si="11"/>
        <v>1250000</v>
      </c>
      <c r="D91" s="82">
        <f t="shared" si="12"/>
        <v>2150000</v>
      </c>
      <c r="E91" s="82">
        <f t="shared" si="13"/>
        <v>5800000</v>
      </c>
      <c r="F91" s="82">
        <f t="shared" si="14"/>
        <v>6035000</v>
      </c>
      <c r="G91" s="82">
        <f t="shared" si="15"/>
        <v>7855000</v>
      </c>
      <c r="H91" s="82">
        <f t="shared" si="16"/>
        <v>5830000</v>
      </c>
      <c r="I91" s="82">
        <f t="shared" si="17"/>
        <v>1980000</v>
      </c>
      <c r="J91" s="82">
        <f t="shared" si="18"/>
        <v>1670000</v>
      </c>
      <c r="K91" s="82">
        <f t="shared" si="19"/>
        <v>0</v>
      </c>
      <c r="L91" s="82">
        <f t="shared" si="20"/>
        <v>0</v>
      </c>
      <c r="M91" s="82">
        <f t="shared" si="21"/>
        <v>0</v>
      </c>
      <c r="N91" s="82">
        <f t="shared" si="22"/>
        <v>0</v>
      </c>
      <c r="O91" s="82">
        <f t="shared" si="23"/>
        <v>0</v>
      </c>
      <c r="P91" s="82">
        <f t="shared" si="24"/>
        <v>0</v>
      </c>
      <c r="Q91" s="82">
        <f t="shared" si="25"/>
        <v>0</v>
      </c>
      <c r="R91" s="82">
        <f t="shared" si="26"/>
        <v>0</v>
      </c>
      <c r="S91" s="82">
        <f t="shared" si="27"/>
        <v>0</v>
      </c>
      <c r="T91" s="82">
        <f t="shared" si="28"/>
        <v>0</v>
      </c>
      <c r="U91" s="82">
        <f t="shared" si="29"/>
        <v>0</v>
      </c>
      <c r="V91" s="149">
        <f t="shared" si="30"/>
        <v>0</v>
      </c>
      <c r="W91" s="101">
        <f t="shared" si="31"/>
        <v>8000000</v>
      </c>
      <c r="X91" s="9"/>
    </row>
    <row r="92" spans="1:24" x14ac:dyDescent="0.25">
      <c r="A92" s="148">
        <v>23</v>
      </c>
      <c r="B92" s="82">
        <f t="shared" si="10"/>
        <v>32570000</v>
      </c>
      <c r="C92" s="82">
        <f t="shared" si="11"/>
        <v>1250000</v>
      </c>
      <c r="D92" s="82">
        <f t="shared" si="12"/>
        <v>2150000</v>
      </c>
      <c r="E92" s="82">
        <f t="shared" si="13"/>
        <v>5800000</v>
      </c>
      <c r="F92" s="82">
        <f t="shared" si="14"/>
        <v>6035000</v>
      </c>
      <c r="G92" s="82">
        <f t="shared" si="15"/>
        <v>7855000</v>
      </c>
      <c r="H92" s="82">
        <f t="shared" si="16"/>
        <v>5830000</v>
      </c>
      <c r="I92" s="82">
        <f t="shared" si="17"/>
        <v>1980000</v>
      </c>
      <c r="J92" s="82">
        <f t="shared" si="18"/>
        <v>1670000</v>
      </c>
      <c r="K92" s="82">
        <f t="shared" si="19"/>
        <v>0</v>
      </c>
      <c r="L92" s="82">
        <f t="shared" si="20"/>
        <v>0</v>
      </c>
      <c r="M92" s="82">
        <f t="shared" si="21"/>
        <v>0</v>
      </c>
      <c r="N92" s="82">
        <f t="shared" si="22"/>
        <v>0</v>
      </c>
      <c r="O92" s="82">
        <f t="shared" si="23"/>
        <v>0</v>
      </c>
      <c r="P92" s="82">
        <f t="shared" si="24"/>
        <v>0</v>
      </c>
      <c r="Q92" s="82">
        <f t="shared" si="25"/>
        <v>0</v>
      </c>
      <c r="R92" s="82">
        <f t="shared" si="26"/>
        <v>0</v>
      </c>
      <c r="S92" s="82">
        <f t="shared" si="27"/>
        <v>0</v>
      </c>
      <c r="T92" s="82">
        <f t="shared" si="28"/>
        <v>0</v>
      </c>
      <c r="U92" s="82">
        <f t="shared" si="29"/>
        <v>0</v>
      </c>
      <c r="V92" s="149">
        <f t="shared" si="30"/>
        <v>0</v>
      </c>
      <c r="W92" s="101">
        <f t="shared" si="31"/>
        <v>8000000</v>
      </c>
      <c r="X92" s="9"/>
    </row>
    <row r="93" spans="1:24" x14ac:dyDescent="0.25">
      <c r="A93" s="148">
        <v>24</v>
      </c>
      <c r="B93" s="82">
        <f t="shared" si="10"/>
        <v>32570000</v>
      </c>
      <c r="C93" s="82">
        <f t="shared" si="11"/>
        <v>1250000</v>
      </c>
      <c r="D93" s="82">
        <f t="shared" si="12"/>
        <v>2150000</v>
      </c>
      <c r="E93" s="82">
        <f t="shared" si="13"/>
        <v>5800000</v>
      </c>
      <c r="F93" s="82">
        <f t="shared" si="14"/>
        <v>6035000</v>
      </c>
      <c r="G93" s="82">
        <f t="shared" si="15"/>
        <v>7855000</v>
      </c>
      <c r="H93" s="82">
        <f t="shared" si="16"/>
        <v>5830000</v>
      </c>
      <c r="I93" s="82">
        <f t="shared" si="17"/>
        <v>1980000</v>
      </c>
      <c r="J93" s="82">
        <f t="shared" si="18"/>
        <v>1670000</v>
      </c>
      <c r="K93" s="82">
        <f t="shared" si="19"/>
        <v>0</v>
      </c>
      <c r="L93" s="82">
        <f t="shared" si="20"/>
        <v>0</v>
      </c>
      <c r="M93" s="82">
        <f t="shared" si="21"/>
        <v>0</v>
      </c>
      <c r="N93" s="82">
        <f t="shared" si="22"/>
        <v>0</v>
      </c>
      <c r="O93" s="82">
        <f t="shared" si="23"/>
        <v>0</v>
      </c>
      <c r="P93" s="82">
        <f t="shared" si="24"/>
        <v>0</v>
      </c>
      <c r="Q93" s="82">
        <f t="shared" si="25"/>
        <v>0</v>
      </c>
      <c r="R93" s="82">
        <f t="shared" si="26"/>
        <v>0</v>
      </c>
      <c r="S93" s="82">
        <f t="shared" si="27"/>
        <v>0</v>
      </c>
      <c r="T93" s="82">
        <f t="shared" si="28"/>
        <v>0</v>
      </c>
      <c r="U93" s="82">
        <f t="shared" si="29"/>
        <v>0</v>
      </c>
      <c r="V93" s="149">
        <f t="shared" si="30"/>
        <v>0</v>
      </c>
      <c r="W93" s="101">
        <f t="shared" si="31"/>
        <v>8000000</v>
      </c>
      <c r="X93" s="9"/>
    </row>
    <row r="94" spans="1:24" x14ac:dyDescent="0.25">
      <c r="A94" s="148">
        <v>25</v>
      </c>
      <c r="B94" s="82">
        <f t="shared" si="10"/>
        <v>32570000</v>
      </c>
      <c r="C94" s="82">
        <f t="shared" si="11"/>
        <v>1250000</v>
      </c>
      <c r="D94" s="82">
        <f t="shared" si="12"/>
        <v>2150000</v>
      </c>
      <c r="E94" s="82">
        <f t="shared" si="13"/>
        <v>5800000</v>
      </c>
      <c r="F94" s="82">
        <f t="shared" si="14"/>
        <v>6035000</v>
      </c>
      <c r="G94" s="82">
        <f t="shared" si="15"/>
        <v>7855000</v>
      </c>
      <c r="H94" s="82">
        <f t="shared" si="16"/>
        <v>5830000</v>
      </c>
      <c r="I94" s="82">
        <f t="shared" si="17"/>
        <v>1980000</v>
      </c>
      <c r="J94" s="82">
        <f t="shared" si="18"/>
        <v>1670000</v>
      </c>
      <c r="K94" s="82">
        <f t="shared" si="19"/>
        <v>0</v>
      </c>
      <c r="L94" s="82">
        <f t="shared" si="20"/>
        <v>0</v>
      </c>
      <c r="M94" s="82">
        <f t="shared" si="21"/>
        <v>0</v>
      </c>
      <c r="N94" s="82">
        <f t="shared" si="22"/>
        <v>0</v>
      </c>
      <c r="O94" s="82">
        <f t="shared" si="23"/>
        <v>0</v>
      </c>
      <c r="P94" s="82">
        <f t="shared" si="24"/>
        <v>0</v>
      </c>
      <c r="Q94" s="82">
        <f t="shared" si="25"/>
        <v>0</v>
      </c>
      <c r="R94" s="82">
        <f t="shared" si="26"/>
        <v>0</v>
      </c>
      <c r="S94" s="82">
        <f t="shared" si="27"/>
        <v>0</v>
      </c>
      <c r="T94" s="82">
        <f t="shared" si="28"/>
        <v>0</v>
      </c>
      <c r="U94" s="82">
        <f t="shared" si="29"/>
        <v>0</v>
      </c>
      <c r="V94" s="149">
        <f t="shared" si="30"/>
        <v>0</v>
      </c>
      <c r="W94" s="101">
        <f t="shared" si="31"/>
        <v>8000000</v>
      </c>
      <c r="X94" s="9"/>
    </row>
    <row r="95" spans="1:24" x14ac:dyDescent="0.25">
      <c r="A95" s="148">
        <v>26</v>
      </c>
      <c r="B95" s="82">
        <f t="shared" si="10"/>
        <v>32570000</v>
      </c>
      <c r="C95" s="82">
        <f t="shared" si="11"/>
        <v>1250000</v>
      </c>
      <c r="D95" s="82">
        <f t="shared" si="12"/>
        <v>2150000</v>
      </c>
      <c r="E95" s="82">
        <f t="shared" si="13"/>
        <v>5800000</v>
      </c>
      <c r="F95" s="82">
        <f t="shared" si="14"/>
        <v>6035000</v>
      </c>
      <c r="G95" s="82">
        <f t="shared" si="15"/>
        <v>7855000</v>
      </c>
      <c r="H95" s="82">
        <f t="shared" si="16"/>
        <v>5830000</v>
      </c>
      <c r="I95" s="82">
        <f t="shared" si="17"/>
        <v>1980000</v>
      </c>
      <c r="J95" s="82">
        <f t="shared" si="18"/>
        <v>1670000</v>
      </c>
      <c r="K95" s="82">
        <f t="shared" si="19"/>
        <v>0</v>
      </c>
      <c r="L95" s="82">
        <f t="shared" si="20"/>
        <v>0</v>
      </c>
      <c r="M95" s="82">
        <f t="shared" si="21"/>
        <v>0</v>
      </c>
      <c r="N95" s="82">
        <f t="shared" si="22"/>
        <v>0</v>
      </c>
      <c r="O95" s="82">
        <f t="shared" si="23"/>
        <v>0</v>
      </c>
      <c r="P95" s="82">
        <f t="shared" si="24"/>
        <v>0</v>
      </c>
      <c r="Q95" s="82">
        <f t="shared" si="25"/>
        <v>0</v>
      </c>
      <c r="R95" s="82">
        <f t="shared" si="26"/>
        <v>0</v>
      </c>
      <c r="S95" s="82">
        <f t="shared" si="27"/>
        <v>0</v>
      </c>
      <c r="T95" s="82">
        <f t="shared" si="28"/>
        <v>0</v>
      </c>
      <c r="U95" s="82">
        <f t="shared" si="29"/>
        <v>0</v>
      </c>
      <c r="V95" s="149">
        <f t="shared" si="30"/>
        <v>0</v>
      </c>
      <c r="W95" s="101">
        <f t="shared" si="31"/>
        <v>8000000</v>
      </c>
      <c r="X95" s="9"/>
    </row>
    <row r="96" spans="1:24" x14ac:dyDescent="0.25">
      <c r="A96" s="148">
        <v>27</v>
      </c>
      <c r="B96" s="82">
        <f t="shared" si="10"/>
        <v>32570000</v>
      </c>
      <c r="C96" s="82">
        <f t="shared" si="11"/>
        <v>1250000</v>
      </c>
      <c r="D96" s="82">
        <f t="shared" si="12"/>
        <v>2150000</v>
      </c>
      <c r="E96" s="82">
        <f t="shared" si="13"/>
        <v>5800000</v>
      </c>
      <c r="F96" s="82">
        <f t="shared" si="14"/>
        <v>6035000</v>
      </c>
      <c r="G96" s="82">
        <f t="shared" si="15"/>
        <v>7855000</v>
      </c>
      <c r="H96" s="82">
        <f t="shared" si="16"/>
        <v>5830000</v>
      </c>
      <c r="I96" s="82">
        <f t="shared" si="17"/>
        <v>1980000</v>
      </c>
      <c r="J96" s="82">
        <f t="shared" si="18"/>
        <v>1670000</v>
      </c>
      <c r="K96" s="82">
        <f t="shared" si="19"/>
        <v>0</v>
      </c>
      <c r="L96" s="82">
        <f t="shared" si="20"/>
        <v>0</v>
      </c>
      <c r="M96" s="82">
        <f t="shared" si="21"/>
        <v>0</v>
      </c>
      <c r="N96" s="82">
        <f t="shared" si="22"/>
        <v>0</v>
      </c>
      <c r="O96" s="82">
        <f t="shared" si="23"/>
        <v>0</v>
      </c>
      <c r="P96" s="82">
        <f t="shared" si="24"/>
        <v>0</v>
      </c>
      <c r="Q96" s="82">
        <f t="shared" si="25"/>
        <v>0</v>
      </c>
      <c r="R96" s="82">
        <f t="shared" si="26"/>
        <v>0</v>
      </c>
      <c r="S96" s="82">
        <f t="shared" si="27"/>
        <v>0</v>
      </c>
      <c r="T96" s="82">
        <f t="shared" si="28"/>
        <v>0</v>
      </c>
      <c r="U96" s="82">
        <f t="shared" si="29"/>
        <v>0</v>
      </c>
      <c r="V96" s="149">
        <f t="shared" si="30"/>
        <v>0</v>
      </c>
      <c r="W96" s="101">
        <f t="shared" si="31"/>
        <v>8000000</v>
      </c>
      <c r="X96" s="9"/>
    </row>
    <row r="97" spans="1:24" x14ac:dyDescent="0.25">
      <c r="A97" s="148">
        <v>28</v>
      </c>
      <c r="B97" s="82">
        <f t="shared" si="10"/>
        <v>32570000</v>
      </c>
      <c r="C97" s="82">
        <f t="shared" si="11"/>
        <v>1250000</v>
      </c>
      <c r="D97" s="82">
        <f t="shared" si="12"/>
        <v>2150000</v>
      </c>
      <c r="E97" s="82">
        <f t="shared" si="13"/>
        <v>5800000</v>
      </c>
      <c r="F97" s="82">
        <f t="shared" si="14"/>
        <v>6035000</v>
      </c>
      <c r="G97" s="82">
        <f t="shared" si="15"/>
        <v>7855000</v>
      </c>
      <c r="H97" s="82">
        <f t="shared" si="16"/>
        <v>5830000</v>
      </c>
      <c r="I97" s="82">
        <f t="shared" si="17"/>
        <v>1980000</v>
      </c>
      <c r="J97" s="82">
        <f t="shared" si="18"/>
        <v>1670000</v>
      </c>
      <c r="K97" s="82">
        <f t="shared" si="19"/>
        <v>0</v>
      </c>
      <c r="L97" s="82">
        <f t="shared" si="20"/>
        <v>0</v>
      </c>
      <c r="M97" s="82">
        <f t="shared" si="21"/>
        <v>0</v>
      </c>
      <c r="N97" s="82">
        <f t="shared" si="22"/>
        <v>0</v>
      </c>
      <c r="O97" s="82">
        <f t="shared" si="23"/>
        <v>0</v>
      </c>
      <c r="P97" s="82">
        <f t="shared" si="24"/>
        <v>0</v>
      </c>
      <c r="Q97" s="82">
        <f t="shared" si="25"/>
        <v>0</v>
      </c>
      <c r="R97" s="82">
        <f t="shared" si="26"/>
        <v>0</v>
      </c>
      <c r="S97" s="82">
        <f t="shared" si="27"/>
        <v>0</v>
      </c>
      <c r="T97" s="82">
        <f t="shared" si="28"/>
        <v>0</v>
      </c>
      <c r="U97" s="82">
        <f t="shared" si="29"/>
        <v>0</v>
      </c>
      <c r="V97" s="149">
        <f t="shared" si="30"/>
        <v>0</v>
      </c>
      <c r="W97" s="101">
        <f>IF(B97/3&lt;=$Z$58,B97/3,$Z$58)</f>
        <v>8000000</v>
      </c>
      <c r="X97" s="9"/>
    </row>
    <row r="98" spans="1:24" x14ac:dyDescent="0.25">
      <c r="A98" s="148">
        <v>29</v>
      </c>
      <c r="B98" s="82">
        <f t="shared" si="10"/>
        <v>32570000</v>
      </c>
      <c r="C98" s="82">
        <f t="shared" si="11"/>
        <v>1250000</v>
      </c>
      <c r="D98" s="82">
        <f t="shared" si="12"/>
        <v>2150000</v>
      </c>
      <c r="E98" s="82">
        <f t="shared" si="13"/>
        <v>5800000</v>
      </c>
      <c r="F98" s="82">
        <f t="shared" si="14"/>
        <v>6035000</v>
      </c>
      <c r="G98" s="82">
        <f t="shared" si="15"/>
        <v>7855000</v>
      </c>
      <c r="H98" s="82">
        <f t="shared" si="16"/>
        <v>5830000</v>
      </c>
      <c r="I98" s="82">
        <f t="shared" si="17"/>
        <v>1980000</v>
      </c>
      <c r="J98" s="82">
        <f t="shared" si="18"/>
        <v>1670000</v>
      </c>
      <c r="K98" s="82">
        <f t="shared" si="19"/>
        <v>0</v>
      </c>
      <c r="L98" s="82">
        <f t="shared" si="20"/>
        <v>0</v>
      </c>
      <c r="M98" s="82">
        <f t="shared" si="21"/>
        <v>0</v>
      </c>
      <c r="N98" s="82">
        <f t="shared" si="22"/>
        <v>0</v>
      </c>
      <c r="O98" s="82">
        <f t="shared" si="23"/>
        <v>0</v>
      </c>
      <c r="P98" s="82">
        <f t="shared" si="24"/>
        <v>0</v>
      </c>
      <c r="Q98" s="82">
        <f t="shared" si="25"/>
        <v>0</v>
      </c>
      <c r="R98" s="82">
        <f t="shared" si="26"/>
        <v>0</v>
      </c>
      <c r="S98" s="82">
        <f t="shared" si="27"/>
        <v>0</v>
      </c>
      <c r="T98" s="82">
        <f t="shared" si="28"/>
        <v>0</v>
      </c>
      <c r="U98" s="82">
        <f t="shared" si="29"/>
        <v>0</v>
      </c>
      <c r="V98" s="149">
        <f t="shared" si="30"/>
        <v>0</v>
      </c>
      <c r="W98" s="101">
        <f t="shared" si="31"/>
        <v>8000000</v>
      </c>
      <c r="X98" s="9"/>
    </row>
    <row r="99" spans="1:24" x14ac:dyDescent="0.25">
      <c r="A99" s="148">
        <v>30</v>
      </c>
      <c r="B99" s="82">
        <f t="shared" si="10"/>
        <v>32570000</v>
      </c>
      <c r="C99" s="82">
        <f t="shared" si="11"/>
        <v>1250000</v>
      </c>
      <c r="D99" s="82">
        <f t="shared" si="12"/>
        <v>2150000</v>
      </c>
      <c r="E99" s="82">
        <f t="shared" si="13"/>
        <v>5800000</v>
      </c>
      <c r="F99" s="82">
        <f t="shared" si="14"/>
        <v>6035000</v>
      </c>
      <c r="G99" s="82">
        <f t="shared" si="15"/>
        <v>7855000</v>
      </c>
      <c r="H99" s="82">
        <f t="shared" si="16"/>
        <v>5830000</v>
      </c>
      <c r="I99" s="82">
        <f t="shared" si="17"/>
        <v>1980000</v>
      </c>
      <c r="J99" s="82">
        <f t="shared" si="18"/>
        <v>1670000</v>
      </c>
      <c r="K99" s="82">
        <f t="shared" si="19"/>
        <v>0</v>
      </c>
      <c r="L99" s="82">
        <f t="shared" si="20"/>
        <v>0</v>
      </c>
      <c r="M99" s="82">
        <f t="shared" si="21"/>
        <v>0</v>
      </c>
      <c r="N99" s="82">
        <f t="shared" si="22"/>
        <v>0</v>
      </c>
      <c r="O99" s="82">
        <f t="shared" si="23"/>
        <v>0</v>
      </c>
      <c r="P99" s="82">
        <f t="shared" si="24"/>
        <v>0</v>
      </c>
      <c r="Q99" s="82">
        <f t="shared" si="25"/>
        <v>0</v>
      </c>
      <c r="R99" s="82">
        <f t="shared" si="26"/>
        <v>0</v>
      </c>
      <c r="S99" s="82">
        <f t="shared" si="27"/>
        <v>0</v>
      </c>
      <c r="T99" s="82">
        <f t="shared" si="28"/>
        <v>0</v>
      </c>
      <c r="U99" s="82">
        <f t="shared" si="29"/>
        <v>0</v>
      </c>
      <c r="V99" s="149">
        <f t="shared" si="30"/>
        <v>0</v>
      </c>
      <c r="W99" s="101">
        <f t="shared" si="31"/>
        <v>8000000</v>
      </c>
      <c r="X99" s="9"/>
    </row>
    <row r="100" spans="1:24" x14ac:dyDescent="0.25">
      <c r="A100" s="148">
        <v>31</v>
      </c>
      <c r="B100" s="82">
        <f t="shared" si="10"/>
        <v>32570000</v>
      </c>
      <c r="C100" s="82">
        <f t="shared" si="11"/>
        <v>1250000</v>
      </c>
      <c r="D100" s="82">
        <f t="shared" si="12"/>
        <v>2150000</v>
      </c>
      <c r="E100" s="82">
        <f t="shared" si="13"/>
        <v>5800000</v>
      </c>
      <c r="F100" s="82">
        <f t="shared" si="14"/>
        <v>6035000</v>
      </c>
      <c r="G100" s="82">
        <f t="shared" si="15"/>
        <v>7855000</v>
      </c>
      <c r="H100" s="82">
        <f t="shared" si="16"/>
        <v>5830000</v>
      </c>
      <c r="I100" s="82">
        <f t="shared" si="17"/>
        <v>1980000</v>
      </c>
      <c r="J100" s="82">
        <f t="shared" si="18"/>
        <v>1670000</v>
      </c>
      <c r="K100" s="82">
        <f t="shared" si="19"/>
        <v>0</v>
      </c>
      <c r="L100" s="82">
        <f t="shared" si="20"/>
        <v>0</v>
      </c>
      <c r="M100" s="82">
        <f t="shared" si="21"/>
        <v>0</v>
      </c>
      <c r="N100" s="82">
        <f t="shared" si="22"/>
        <v>0</v>
      </c>
      <c r="O100" s="82">
        <f t="shared" si="23"/>
        <v>0</v>
      </c>
      <c r="P100" s="82">
        <f t="shared" si="24"/>
        <v>0</v>
      </c>
      <c r="Q100" s="82">
        <f t="shared" si="25"/>
        <v>0</v>
      </c>
      <c r="R100" s="82">
        <f t="shared" si="26"/>
        <v>0</v>
      </c>
      <c r="S100" s="82">
        <f t="shared" si="27"/>
        <v>0</v>
      </c>
      <c r="T100" s="82">
        <f t="shared" si="28"/>
        <v>0</v>
      </c>
      <c r="U100" s="82">
        <f t="shared" si="29"/>
        <v>0</v>
      </c>
      <c r="V100" s="149">
        <f t="shared" si="30"/>
        <v>0</v>
      </c>
      <c r="W100" s="101">
        <f t="shared" si="31"/>
        <v>8000000</v>
      </c>
      <c r="X100" s="9"/>
    </row>
    <row r="101" spans="1:24" x14ac:dyDescent="0.25">
      <c r="A101" s="148">
        <v>32</v>
      </c>
      <c r="B101" s="82">
        <f t="shared" si="10"/>
        <v>32570000</v>
      </c>
      <c r="C101" s="82">
        <f t="shared" si="11"/>
        <v>1250000</v>
      </c>
      <c r="D101" s="82">
        <f t="shared" si="12"/>
        <v>2150000</v>
      </c>
      <c r="E101" s="82">
        <f t="shared" si="13"/>
        <v>5800000</v>
      </c>
      <c r="F101" s="82">
        <f t="shared" si="14"/>
        <v>6035000</v>
      </c>
      <c r="G101" s="82">
        <f t="shared" si="15"/>
        <v>7855000</v>
      </c>
      <c r="H101" s="82">
        <f t="shared" si="16"/>
        <v>5830000</v>
      </c>
      <c r="I101" s="82">
        <f t="shared" si="17"/>
        <v>1980000</v>
      </c>
      <c r="J101" s="82">
        <f t="shared" si="18"/>
        <v>1670000</v>
      </c>
      <c r="K101" s="82">
        <f t="shared" si="19"/>
        <v>0</v>
      </c>
      <c r="L101" s="82">
        <f t="shared" si="20"/>
        <v>0</v>
      </c>
      <c r="M101" s="82">
        <f t="shared" si="21"/>
        <v>0</v>
      </c>
      <c r="N101" s="82">
        <f t="shared" si="22"/>
        <v>0</v>
      </c>
      <c r="O101" s="82">
        <f t="shared" si="23"/>
        <v>0</v>
      </c>
      <c r="P101" s="82">
        <f t="shared" si="24"/>
        <v>0</v>
      </c>
      <c r="Q101" s="82">
        <f t="shared" si="25"/>
        <v>0</v>
      </c>
      <c r="R101" s="82">
        <f t="shared" si="26"/>
        <v>0</v>
      </c>
      <c r="S101" s="82">
        <f t="shared" si="27"/>
        <v>0</v>
      </c>
      <c r="T101" s="82">
        <f t="shared" si="28"/>
        <v>0</v>
      </c>
      <c r="U101" s="82">
        <f t="shared" si="29"/>
        <v>0</v>
      </c>
      <c r="V101" s="149">
        <f t="shared" si="30"/>
        <v>0</v>
      </c>
      <c r="W101" s="101">
        <f t="shared" si="31"/>
        <v>8000000</v>
      </c>
      <c r="X101" s="9"/>
    </row>
    <row r="102" spans="1:24" x14ac:dyDescent="0.25">
      <c r="A102" s="148">
        <v>33</v>
      </c>
      <c r="B102" s="82">
        <f t="shared" si="10"/>
        <v>32570000</v>
      </c>
      <c r="C102" s="82">
        <f t="shared" si="11"/>
        <v>1250000</v>
      </c>
      <c r="D102" s="82">
        <f t="shared" si="12"/>
        <v>2150000</v>
      </c>
      <c r="E102" s="82">
        <f t="shared" si="13"/>
        <v>5800000</v>
      </c>
      <c r="F102" s="82">
        <f t="shared" si="14"/>
        <v>6035000</v>
      </c>
      <c r="G102" s="82">
        <f t="shared" si="15"/>
        <v>7855000</v>
      </c>
      <c r="H102" s="82">
        <f t="shared" si="16"/>
        <v>5830000</v>
      </c>
      <c r="I102" s="82">
        <f t="shared" si="17"/>
        <v>1980000</v>
      </c>
      <c r="J102" s="82">
        <f t="shared" si="18"/>
        <v>1670000</v>
      </c>
      <c r="K102" s="82">
        <f t="shared" si="19"/>
        <v>0</v>
      </c>
      <c r="L102" s="82">
        <f t="shared" si="20"/>
        <v>0</v>
      </c>
      <c r="M102" s="82">
        <f t="shared" si="21"/>
        <v>0</v>
      </c>
      <c r="N102" s="82">
        <f t="shared" si="22"/>
        <v>0</v>
      </c>
      <c r="O102" s="82">
        <f t="shared" si="23"/>
        <v>0</v>
      </c>
      <c r="P102" s="82">
        <f t="shared" si="24"/>
        <v>0</v>
      </c>
      <c r="Q102" s="82">
        <f t="shared" si="25"/>
        <v>0</v>
      </c>
      <c r="R102" s="82">
        <f t="shared" si="26"/>
        <v>0</v>
      </c>
      <c r="S102" s="82">
        <f t="shared" si="27"/>
        <v>0</v>
      </c>
      <c r="T102" s="82">
        <f t="shared" si="28"/>
        <v>0</v>
      </c>
      <c r="U102" s="82">
        <f t="shared" si="29"/>
        <v>0</v>
      </c>
      <c r="V102" s="149">
        <f t="shared" si="30"/>
        <v>0</v>
      </c>
      <c r="W102" s="101">
        <f t="shared" si="31"/>
        <v>8000000</v>
      </c>
      <c r="X102" s="9"/>
    </row>
    <row r="103" spans="1:24" x14ac:dyDescent="0.25">
      <c r="A103" s="148">
        <v>34</v>
      </c>
      <c r="B103" s="82">
        <f t="shared" ref="B103:B119" si="32">B102+B35</f>
        <v>32570000</v>
      </c>
      <c r="C103" s="82">
        <f t="shared" ref="C103:C119" si="33">C102+C35</f>
        <v>1250000</v>
      </c>
      <c r="D103" s="82">
        <f t="shared" ref="D103:D119" si="34">D102+D35</f>
        <v>2150000</v>
      </c>
      <c r="E103" s="82">
        <f t="shared" ref="E103:E119" si="35">E102+E35</f>
        <v>5800000</v>
      </c>
      <c r="F103" s="82">
        <f t="shared" ref="F103:F119" si="36">F102+F35</f>
        <v>6035000</v>
      </c>
      <c r="G103" s="82">
        <f t="shared" ref="G103:G119" si="37">G102+G35</f>
        <v>7855000</v>
      </c>
      <c r="H103" s="82">
        <f t="shared" ref="H103:H119" si="38">H102+H35</f>
        <v>5830000</v>
      </c>
      <c r="I103" s="82">
        <f t="shared" ref="I103:I119" si="39">I102+I35</f>
        <v>1980000</v>
      </c>
      <c r="J103" s="82">
        <f t="shared" ref="J103:J119" si="40">J102+J35</f>
        <v>1670000</v>
      </c>
      <c r="K103" s="82">
        <f t="shared" ref="K103:K119" si="41">K102+K35</f>
        <v>0</v>
      </c>
      <c r="L103" s="82">
        <f t="shared" ref="L103:L119" si="42">L102+L35</f>
        <v>0</v>
      </c>
      <c r="M103" s="82">
        <f t="shared" ref="M103:M119" si="43">M102+M35</f>
        <v>0</v>
      </c>
      <c r="N103" s="82">
        <f t="shared" ref="N103:N119" si="44">N102+N35</f>
        <v>0</v>
      </c>
      <c r="O103" s="82">
        <f t="shared" ref="O103:O119" si="45">O102+O35</f>
        <v>0</v>
      </c>
      <c r="P103" s="82">
        <f t="shared" ref="P103:P119" si="46">P102+P35</f>
        <v>0</v>
      </c>
      <c r="Q103" s="82">
        <f t="shared" ref="Q103:Q119" si="47">Q102+Q35</f>
        <v>0</v>
      </c>
      <c r="R103" s="82">
        <f t="shared" ref="R103:R119" si="48">R102+R35</f>
        <v>0</v>
      </c>
      <c r="S103" s="82">
        <f t="shared" ref="S103:S119" si="49">S102+S35</f>
        <v>0</v>
      </c>
      <c r="T103" s="82">
        <f t="shared" ref="T103:T119" si="50">T102+T35</f>
        <v>0</v>
      </c>
      <c r="U103" s="82">
        <f t="shared" ref="U103:U119" si="51">U102+U35</f>
        <v>0</v>
      </c>
      <c r="V103" s="149">
        <f t="shared" ref="V103:V119" si="52">V102+V35</f>
        <v>0</v>
      </c>
      <c r="W103" s="101">
        <f t="shared" si="31"/>
        <v>8000000</v>
      </c>
      <c r="X103" s="9"/>
    </row>
    <row r="104" spans="1:24" x14ac:dyDescent="0.25">
      <c r="A104" s="148">
        <v>35</v>
      </c>
      <c r="B104" s="82">
        <f t="shared" si="32"/>
        <v>32570000</v>
      </c>
      <c r="C104" s="82">
        <f t="shared" si="33"/>
        <v>1250000</v>
      </c>
      <c r="D104" s="82">
        <f t="shared" si="34"/>
        <v>2150000</v>
      </c>
      <c r="E104" s="82">
        <f t="shared" si="35"/>
        <v>5800000</v>
      </c>
      <c r="F104" s="82">
        <f t="shared" si="36"/>
        <v>6035000</v>
      </c>
      <c r="G104" s="82">
        <f t="shared" si="37"/>
        <v>7855000</v>
      </c>
      <c r="H104" s="82">
        <f t="shared" si="38"/>
        <v>5830000</v>
      </c>
      <c r="I104" s="82">
        <f t="shared" si="39"/>
        <v>1980000</v>
      </c>
      <c r="J104" s="82">
        <f t="shared" si="40"/>
        <v>1670000</v>
      </c>
      <c r="K104" s="82">
        <f t="shared" si="41"/>
        <v>0</v>
      </c>
      <c r="L104" s="82">
        <f t="shared" si="42"/>
        <v>0</v>
      </c>
      <c r="M104" s="82">
        <f t="shared" si="43"/>
        <v>0</v>
      </c>
      <c r="N104" s="82">
        <f t="shared" si="44"/>
        <v>0</v>
      </c>
      <c r="O104" s="82">
        <f t="shared" si="45"/>
        <v>0</v>
      </c>
      <c r="P104" s="82">
        <f t="shared" si="46"/>
        <v>0</v>
      </c>
      <c r="Q104" s="82">
        <f t="shared" si="47"/>
        <v>0</v>
      </c>
      <c r="R104" s="82">
        <f t="shared" si="48"/>
        <v>0</v>
      </c>
      <c r="S104" s="82">
        <f t="shared" si="49"/>
        <v>0</v>
      </c>
      <c r="T104" s="82">
        <f t="shared" si="50"/>
        <v>0</v>
      </c>
      <c r="U104" s="82">
        <f t="shared" si="51"/>
        <v>0</v>
      </c>
      <c r="V104" s="149">
        <f t="shared" si="52"/>
        <v>0</v>
      </c>
      <c r="W104" s="101">
        <f t="shared" si="31"/>
        <v>8000000</v>
      </c>
      <c r="X104" s="9"/>
    </row>
    <row r="105" spans="1:24" x14ac:dyDescent="0.25">
      <c r="A105" s="148">
        <v>36</v>
      </c>
      <c r="B105" s="82">
        <f t="shared" si="32"/>
        <v>32570000</v>
      </c>
      <c r="C105" s="82">
        <f t="shared" si="33"/>
        <v>1250000</v>
      </c>
      <c r="D105" s="82">
        <f t="shared" si="34"/>
        <v>2150000</v>
      </c>
      <c r="E105" s="82">
        <f t="shared" si="35"/>
        <v>5800000</v>
      </c>
      <c r="F105" s="82">
        <f t="shared" si="36"/>
        <v>6035000</v>
      </c>
      <c r="G105" s="82">
        <f t="shared" si="37"/>
        <v>7855000</v>
      </c>
      <c r="H105" s="82">
        <f t="shared" si="38"/>
        <v>5830000</v>
      </c>
      <c r="I105" s="82">
        <f t="shared" si="39"/>
        <v>1980000</v>
      </c>
      <c r="J105" s="82">
        <f t="shared" si="40"/>
        <v>1670000</v>
      </c>
      <c r="K105" s="82">
        <f t="shared" si="41"/>
        <v>0</v>
      </c>
      <c r="L105" s="82">
        <f t="shared" si="42"/>
        <v>0</v>
      </c>
      <c r="M105" s="82">
        <f t="shared" si="43"/>
        <v>0</v>
      </c>
      <c r="N105" s="82">
        <f t="shared" si="44"/>
        <v>0</v>
      </c>
      <c r="O105" s="82">
        <f t="shared" si="45"/>
        <v>0</v>
      </c>
      <c r="P105" s="82">
        <f t="shared" si="46"/>
        <v>0</v>
      </c>
      <c r="Q105" s="82">
        <f t="shared" si="47"/>
        <v>0</v>
      </c>
      <c r="R105" s="82">
        <f t="shared" si="48"/>
        <v>0</v>
      </c>
      <c r="S105" s="82">
        <f t="shared" si="49"/>
        <v>0</v>
      </c>
      <c r="T105" s="82">
        <f t="shared" si="50"/>
        <v>0</v>
      </c>
      <c r="U105" s="82">
        <f t="shared" si="51"/>
        <v>0</v>
      </c>
      <c r="V105" s="149">
        <f t="shared" si="52"/>
        <v>0</v>
      </c>
      <c r="W105" s="101">
        <f t="shared" si="31"/>
        <v>8000000</v>
      </c>
      <c r="X105" s="9"/>
    </row>
    <row r="106" spans="1:24" x14ac:dyDescent="0.25">
      <c r="A106" s="148">
        <v>37</v>
      </c>
      <c r="B106" s="82">
        <f t="shared" si="32"/>
        <v>32570000</v>
      </c>
      <c r="C106" s="82">
        <f t="shared" si="33"/>
        <v>1250000</v>
      </c>
      <c r="D106" s="82">
        <f t="shared" si="34"/>
        <v>2150000</v>
      </c>
      <c r="E106" s="82">
        <f t="shared" si="35"/>
        <v>5800000</v>
      </c>
      <c r="F106" s="82">
        <f t="shared" si="36"/>
        <v>6035000</v>
      </c>
      <c r="G106" s="82">
        <f t="shared" si="37"/>
        <v>7855000</v>
      </c>
      <c r="H106" s="82">
        <f t="shared" si="38"/>
        <v>5830000</v>
      </c>
      <c r="I106" s="82">
        <f t="shared" si="39"/>
        <v>1980000</v>
      </c>
      <c r="J106" s="82">
        <f t="shared" si="40"/>
        <v>1670000</v>
      </c>
      <c r="K106" s="82">
        <f t="shared" si="41"/>
        <v>0</v>
      </c>
      <c r="L106" s="82">
        <f t="shared" si="42"/>
        <v>0</v>
      </c>
      <c r="M106" s="82">
        <f t="shared" si="43"/>
        <v>0</v>
      </c>
      <c r="N106" s="82">
        <f t="shared" si="44"/>
        <v>0</v>
      </c>
      <c r="O106" s="82">
        <f t="shared" si="45"/>
        <v>0</v>
      </c>
      <c r="P106" s="82">
        <f t="shared" si="46"/>
        <v>0</v>
      </c>
      <c r="Q106" s="82">
        <f t="shared" si="47"/>
        <v>0</v>
      </c>
      <c r="R106" s="82">
        <f t="shared" si="48"/>
        <v>0</v>
      </c>
      <c r="S106" s="82">
        <f t="shared" si="49"/>
        <v>0</v>
      </c>
      <c r="T106" s="82">
        <f t="shared" si="50"/>
        <v>0</v>
      </c>
      <c r="U106" s="82">
        <f t="shared" si="51"/>
        <v>0</v>
      </c>
      <c r="V106" s="149">
        <f t="shared" si="52"/>
        <v>0</v>
      </c>
      <c r="W106" s="101">
        <f t="shared" si="31"/>
        <v>8000000</v>
      </c>
      <c r="X106" s="9"/>
    </row>
    <row r="107" spans="1:24" x14ac:dyDescent="0.25">
      <c r="A107" s="148">
        <v>38</v>
      </c>
      <c r="B107" s="82">
        <f t="shared" si="32"/>
        <v>32570000</v>
      </c>
      <c r="C107" s="82">
        <f t="shared" si="33"/>
        <v>1250000</v>
      </c>
      <c r="D107" s="82">
        <f t="shared" si="34"/>
        <v>2150000</v>
      </c>
      <c r="E107" s="82">
        <f t="shared" si="35"/>
        <v>5800000</v>
      </c>
      <c r="F107" s="82">
        <f t="shared" si="36"/>
        <v>6035000</v>
      </c>
      <c r="G107" s="82">
        <f t="shared" si="37"/>
        <v>7855000</v>
      </c>
      <c r="H107" s="82">
        <f t="shared" si="38"/>
        <v>5830000</v>
      </c>
      <c r="I107" s="82">
        <f t="shared" si="39"/>
        <v>1980000</v>
      </c>
      <c r="J107" s="82">
        <f t="shared" si="40"/>
        <v>1670000</v>
      </c>
      <c r="K107" s="82">
        <f t="shared" si="41"/>
        <v>0</v>
      </c>
      <c r="L107" s="82">
        <f t="shared" si="42"/>
        <v>0</v>
      </c>
      <c r="M107" s="82">
        <f t="shared" si="43"/>
        <v>0</v>
      </c>
      <c r="N107" s="82">
        <f t="shared" si="44"/>
        <v>0</v>
      </c>
      <c r="O107" s="82">
        <f t="shared" si="45"/>
        <v>0</v>
      </c>
      <c r="P107" s="82">
        <f t="shared" si="46"/>
        <v>0</v>
      </c>
      <c r="Q107" s="82">
        <f t="shared" si="47"/>
        <v>0</v>
      </c>
      <c r="R107" s="82">
        <f t="shared" si="48"/>
        <v>0</v>
      </c>
      <c r="S107" s="82">
        <f t="shared" si="49"/>
        <v>0</v>
      </c>
      <c r="T107" s="82">
        <f t="shared" si="50"/>
        <v>0</v>
      </c>
      <c r="U107" s="82">
        <f t="shared" si="51"/>
        <v>0</v>
      </c>
      <c r="V107" s="149">
        <f t="shared" si="52"/>
        <v>0</v>
      </c>
      <c r="W107" s="101">
        <f t="shared" si="31"/>
        <v>8000000</v>
      </c>
      <c r="X107" s="9"/>
    </row>
    <row r="108" spans="1:24" x14ac:dyDescent="0.25">
      <c r="A108" s="148">
        <v>39</v>
      </c>
      <c r="B108" s="82">
        <f t="shared" si="32"/>
        <v>32570000</v>
      </c>
      <c r="C108" s="82">
        <f t="shared" si="33"/>
        <v>1250000</v>
      </c>
      <c r="D108" s="82">
        <f t="shared" si="34"/>
        <v>2150000</v>
      </c>
      <c r="E108" s="82">
        <f t="shared" si="35"/>
        <v>5800000</v>
      </c>
      <c r="F108" s="82">
        <f t="shared" si="36"/>
        <v>6035000</v>
      </c>
      <c r="G108" s="82">
        <f t="shared" si="37"/>
        <v>7855000</v>
      </c>
      <c r="H108" s="82">
        <f t="shared" si="38"/>
        <v>5830000</v>
      </c>
      <c r="I108" s="82">
        <f t="shared" si="39"/>
        <v>1980000</v>
      </c>
      <c r="J108" s="82">
        <f t="shared" si="40"/>
        <v>1670000</v>
      </c>
      <c r="K108" s="82">
        <f t="shared" si="41"/>
        <v>0</v>
      </c>
      <c r="L108" s="82">
        <f t="shared" si="42"/>
        <v>0</v>
      </c>
      <c r="M108" s="82">
        <f t="shared" si="43"/>
        <v>0</v>
      </c>
      <c r="N108" s="82">
        <f t="shared" si="44"/>
        <v>0</v>
      </c>
      <c r="O108" s="82">
        <f t="shared" si="45"/>
        <v>0</v>
      </c>
      <c r="P108" s="82">
        <f t="shared" si="46"/>
        <v>0</v>
      </c>
      <c r="Q108" s="82">
        <f t="shared" si="47"/>
        <v>0</v>
      </c>
      <c r="R108" s="82">
        <f t="shared" si="48"/>
        <v>0</v>
      </c>
      <c r="S108" s="82">
        <f t="shared" si="49"/>
        <v>0</v>
      </c>
      <c r="T108" s="82">
        <f t="shared" si="50"/>
        <v>0</v>
      </c>
      <c r="U108" s="82">
        <f t="shared" si="51"/>
        <v>0</v>
      </c>
      <c r="V108" s="149">
        <f t="shared" si="52"/>
        <v>0</v>
      </c>
      <c r="W108" s="101">
        <f t="shared" si="31"/>
        <v>8000000</v>
      </c>
      <c r="X108" s="9"/>
    </row>
    <row r="109" spans="1:24" x14ac:dyDescent="0.25">
      <c r="A109" s="148">
        <v>40</v>
      </c>
      <c r="B109" s="82">
        <f t="shared" si="32"/>
        <v>32570000</v>
      </c>
      <c r="C109" s="82">
        <f t="shared" si="33"/>
        <v>1250000</v>
      </c>
      <c r="D109" s="82">
        <f t="shared" si="34"/>
        <v>2150000</v>
      </c>
      <c r="E109" s="82">
        <f t="shared" si="35"/>
        <v>5800000</v>
      </c>
      <c r="F109" s="82">
        <f t="shared" si="36"/>
        <v>6035000</v>
      </c>
      <c r="G109" s="82">
        <f t="shared" si="37"/>
        <v>7855000</v>
      </c>
      <c r="H109" s="82">
        <f t="shared" si="38"/>
        <v>5830000</v>
      </c>
      <c r="I109" s="82">
        <f t="shared" si="39"/>
        <v>1980000</v>
      </c>
      <c r="J109" s="82">
        <f t="shared" si="40"/>
        <v>1670000</v>
      </c>
      <c r="K109" s="82">
        <f t="shared" si="41"/>
        <v>0</v>
      </c>
      <c r="L109" s="82">
        <f t="shared" si="42"/>
        <v>0</v>
      </c>
      <c r="M109" s="82">
        <f t="shared" si="43"/>
        <v>0</v>
      </c>
      <c r="N109" s="82">
        <f t="shared" si="44"/>
        <v>0</v>
      </c>
      <c r="O109" s="82">
        <f t="shared" si="45"/>
        <v>0</v>
      </c>
      <c r="P109" s="82">
        <f t="shared" si="46"/>
        <v>0</v>
      </c>
      <c r="Q109" s="82">
        <f t="shared" si="47"/>
        <v>0</v>
      </c>
      <c r="R109" s="82">
        <f t="shared" si="48"/>
        <v>0</v>
      </c>
      <c r="S109" s="82">
        <f t="shared" si="49"/>
        <v>0</v>
      </c>
      <c r="T109" s="82">
        <f t="shared" si="50"/>
        <v>0</v>
      </c>
      <c r="U109" s="82">
        <f t="shared" si="51"/>
        <v>0</v>
      </c>
      <c r="V109" s="149">
        <f t="shared" si="52"/>
        <v>0</v>
      </c>
      <c r="W109" s="101">
        <f t="shared" si="31"/>
        <v>8000000</v>
      </c>
      <c r="X109" s="9"/>
    </row>
    <row r="110" spans="1:24" x14ac:dyDescent="0.25">
      <c r="A110" s="148">
        <v>41</v>
      </c>
      <c r="B110" s="82">
        <f t="shared" si="32"/>
        <v>32570000</v>
      </c>
      <c r="C110" s="82">
        <f t="shared" si="33"/>
        <v>1250000</v>
      </c>
      <c r="D110" s="82">
        <f t="shared" si="34"/>
        <v>2150000</v>
      </c>
      <c r="E110" s="82">
        <f t="shared" si="35"/>
        <v>5800000</v>
      </c>
      <c r="F110" s="82">
        <f t="shared" si="36"/>
        <v>6035000</v>
      </c>
      <c r="G110" s="82">
        <f t="shared" si="37"/>
        <v>7855000</v>
      </c>
      <c r="H110" s="82">
        <f t="shared" si="38"/>
        <v>5830000</v>
      </c>
      <c r="I110" s="82">
        <f t="shared" si="39"/>
        <v>1980000</v>
      </c>
      <c r="J110" s="82">
        <f t="shared" si="40"/>
        <v>1670000</v>
      </c>
      <c r="K110" s="82">
        <f t="shared" si="41"/>
        <v>0</v>
      </c>
      <c r="L110" s="82">
        <f t="shared" si="42"/>
        <v>0</v>
      </c>
      <c r="M110" s="82">
        <f t="shared" si="43"/>
        <v>0</v>
      </c>
      <c r="N110" s="82">
        <f t="shared" si="44"/>
        <v>0</v>
      </c>
      <c r="O110" s="82">
        <f t="shared" si="45"/>
        <v>0</v>
      </c>
      <c r="P110" s="82">
        <f t="shared" si="46"/>
        <v>0</v>
      </c>
      <c r="Q110" s="82">
        <f t="shared" si="47"/>
        <v>0</v>
      </c>
      <c r="R110" s="82">
        <f t="shared" si="48"/>
        <v>0</v>
      </c>
      <c r="S110" s="82">
        <f t="shared" si="49"/>
        <v>0</v>
      </c>
      <c r="T110" s="82">
        <f t="shared" si="50"/>
        <v>0</v>
      </c>
      <c r="U110" s="82">
        <f t="shared" si="51"/>
        <v>0</v>
      </c>
      <c r="V110" s="149">
        <f t="shared" si="52"/>
        <v>0</v>
      </c>
      <c r="W110" s="101">
        <f>IF(B110/3&lt;=$Z$58,B110/3,$Z$58)</f>
        <v>8000000</v>
      </c>
      <c r="X110" s="9"/>
    </row>
    <row r="111" spans="1:24" x14ac:dyDescent="0.25">
      <c r="A111" s="148">
        <v>42</v>
      </c>
      <c r="B111" s="82">
        <f t="shared" si="32"/>
        <v>32570000</v>
      </c>
      <c r="C111" s="82">
        <f t="shared" si="33"/>
        <v>1250000</v>
      </c>
      <c r="D111" s="82">
        <f t="shared" si="34"/>
        <v>2150000</v>
      </c>
      <c r="E111" s="82">
        <f t="shared" si="35"/>
        <v>5800000</v>
      </c>
      <c r="F111" s="82">
        <f t="shared" si="36"/>
        <v>6035000</v>
      </c>
      <c r="G111" s="82">
        <f t="shared" si="37"/>
        <v>7855000</v>
      </c>
      <c r="H111" s="82">
        <f t="shared" si="38"/>
        <v>5830000</v>
      </c>
      <c r="I111" s="82">
        <f t="shared" si="39"/>
        <v>1980000</v>
      </c>
      <c r="J111" s="82">
        <f t="shared" si="40"/>
        <v>1670000</v>
      </c>
      <c r="K111" s="82">
        <f t="shared" si="41"/>
        <v>0</v>
      </c>
      <c r="L111" s="82">
        <f t="shared" si="42"/>
        <v>0</v>
      </c>
      <c r="M111" s="82">
        <f t="shared" si="43"/>
        <v>0</v>
      </c>
      <c r="N111" s="82">
        <f t="shared" si="44"/>
        <v>0</v>
      </c>
      <c r="O111" s="82">
        <f t="shared" si="45"/>
        <v>0</v>
      </c>
      <c r="P111" s="82">
        <f t="shared" si="46"/>
        <v>0</v>
      </c>
      <c r="Q111" s="82">
        <f t="shared" si="47"/>
        <v>0</v>
      </c>
      <c r="R111" s="82">
        <f t="shared" si="48"/>
        <v>0</v>
      </c>
      <c r="S111" s="82">
        <f t="shared" si="49"/>
        <v>0</v>
      </c>
      <c r="T111" s="82">
        <f t="shared" si="50"/>
        <v>0</v>
      </c>
      <c r="U111" s="82">
        <f t="shared" si="51"/>
        <v>0</v>
      </c>
      <c r="V111" s="149">
        <f t="shared" si="52"/>
        <v>0</v>
      </c>
      <c r="W111" s="101">
        <f t="shared" si="31"/>
        <v>8000000</v>
      </c>
      <c r="X111" s="9"/>
    </row>
    <row r="112" spans="1:24" x14ac:dyDescent="0.25">
      <c r="A112" s="148">
        <v>43</v>
      </c>
      <c r="B112" s="82">
        <f t="shared" si="32"/>
        <v>32570000</v>
      </c>
      <c r="C112" s="82">
        <f t="shared" si="33"/>
        <v>1250000</v>
      </c>
      <c r="D112" s="82">
        <f t="shared" si="34"/>
        <v>2150000</v>
      </c>
      <c r="E112" s="82">
        <f t="shared" si="35"/>
        <v>5800000</v>
      </c>
      <c r="F112" s="82">
        <f t="shared" si="36"/>
        <v>6035000</v>
      </c>
      <c r="G112" s="82">
        <f t="shared" si="37"/>
        <v>7855000</v>
      </c>
      <c r="H112" s="82">
        <f t="shared" si="38"/>
        <v>5830000</v>
      </c>
      <c r="I112" s="82">
        <f t="shared" si="39"/>
        <v>1980000</v>
      </c>
      <c r="J112" s="82">
        <f t="shared" si="40"/>
        <v>1670000</v>
      </c>
      <c r="K112" s="82">
        <f t="shared" si="41"/>
        <v>0</v>
      </c>
      <c r="L112" s="82">
        <f t="shared" si="42"/>
        <v>0</v>
      </c>
      <c r="M112" s="82">
        <f t="shared" si="43"/>
        <v>0</v>
      </c>
      <c r="N112" s="82">
        <f t="shared" si="44"/>
        <v>0</v>
      </c>
      <c r="O112" s="82">
        <f t="shared" si="45"/>
        <v>0</v>
      </c>
      <c r="P112" s="82">
        <f t="shared" si="46"/>
        <v>0</v>
      </c>
      <c r="Q112" s="82">
        <f t="shared" si="47"/>
        <v>0</v>
      </c>
      <c r="R112" s="82">
        <f t="shared" si="48"/>
        <v>0</v>
      </c>
      <c r="S112" s="82">
        <f t="shared" si="49"/>
        <v>0</v>
      </c>
      <c r="T112" s="82">
        <f t="shared" si="50"/>
        <v>0</v>
      </c>
      <c r="U112" s="82">
        <f t="shared" si="51"/>
        <v>0</v>
      </c>
      <c r="V112" s="149">
        <f t="shared" si="52"/>
        <v>0</v>
      </c>
      <c r="W112" s="101">
        <f t="shared" si="31"/>
        <v>8000000</v>
      </c>
      <c r="X112" s="9"/>
    </row>
    <row r="113" spans="1:47" x14ac:dyDescent="0.25">
      <c r="A113" s="148">
        <v>44</v>
      </c>
      <c r="B113" s="82">
        <f t="shared" si="32"/>
        <v>32570000</v>
      </c>
      <c r="C113" s="82">
        <f t="shared" si="33"/>
        <v>1250000</v>
      </c>
      <c r="D113" s="82">
        <f t="shared" si="34"/>
        <v>2150000</v>
      </c>
      <c r="E113" s="82">
        <f t="shared" si="35"/>
        <v>5800000</v>
      </c>
      <c r="F113" s="82">
        <f t="shared" si="36"/>
        <v>6035000</v>
      </c>
      <c r="G113" s="82">
        <f t="shared" si="37"/>
        <v>7855000</v>
      </c>
      <c r="H113" s="82">
        <f t="shared" si="38"/>
        <v>5830000</v>
      </c>
      <c r="I113" s="82">
        <f t="shared" si="39"/>
        <v>1980000</v>
      </c>
      <c r="J113" s="82">
        <f t="shared" si="40"/>
        <v>1670000</v>
      </c>
      <c r="K113" s="82">
        <f t="shared" si="41"/>
        <v>0</v>
      </c>
      <c r="L113" s="82">
        <f t="shared" si="42"/>
        <v>0</v>
      </c>
      <c r="M113" s="82">
        <f t="shared" si="43"/>
        <v>0</v>
      </c>
      <c r="N113" s="82">
        <f t="shared" si="44"/>
        <v>0</v>
      </c>
      <c r="O113" s="82">
        <f t="shared" si="45"/>
        <v>0</v>
      </c>
      <c r="P113" s="82">
        <f t="shared" si="46"/>
        <v>0</v>
      </c>
      <c r="Q113" s="82">
        <f t="shared" si="47"/>
        <v>0</v>
      </c>
      <c r="R113" s="82">
        <f t="shared" si="48"/>
        <v>0</v>
      </c>
      <c r="S113" s="82">
        <f t="shared" si="49"/>
        <v>0</v>
      </c>
      <c r="T113" s="82">
        <f t="shared" si="50"/>
        <v>0</v>
      </c>
      <c r="U113" s="82">
        <f t="shared" si="51"/>
        <v>0</v>
      </c>
      <c r="V113" s="149">
        <f t="shared" si="52"/>
        <v>0</v>
      </c>
      <c r="W113" s="101">
        <f t="shared" si="31"/>
        <v>8000000</v>
      </c>
      <c r="X113" s="9"/>
    </row>
    <row r="114" spans="1:47" x14ac:dyDescent="0.25">
      <c r="A114" s="148">
        <v>45</v>
      </c>
      <c r="B114" s="82">
        <f t="shared" si="32"/>
        <v>32570000</v>
      </c>
      <c r="C114" s="82">
        <f t="shared" si="33"/>
        <v>1250000</v>
      </c>
      <c r="D114" s="82">
        <f t="shared" si="34"/>
        <v>2150000</v>
      </c>
      <c r="E114" s="82">
        <f t="shared" si="35"/>
        <v>5800000</v>
      </c>
      <c r="F114" s="82">
        <f t="shared" si="36"/>
        <v>6035000</v>
      </c>
      <c r="G114" s="82">
        <f t="shared" si="37"/>
        <v>7855000</v>
      </c>
      <c r="H114" s="82">
        <f t="shared" si="38"/>
        <v>5830000</v>
      </c>
      <c r="I114" s="82">
        <f t="shared" si="39"/>
        <v>1980000</v>
      </c>
      <c r="J114" s="82">
        <f t="shared" si="40"/>
        <v>1670000</v>
      </c>
      <c r="K114" s="82">
        <f t="shared" si="41"/>
        <v>0</v>
      </c>
      <c r="L114" s="82">
        <f t="shared" si="42"/>
        <v>0</v>
      </c>
      <c r="M114" s="82">
        <f t="shared" si="43"/>
        <v>0</v>
      </c>
      <c r="N114" s="82">
        <f t="shared" si="44"/>
        <v>0</v>
      </c>
      <c r="O114" s="82">
        <f t="shared" si="45"/>
        <v>0</v>
      </c>
      <c r="P114" s="82">
        <f t="shared" si="46"/>
        <v>0</v>
      </c>
      <c r="Q114" s="82">
        <f t="shared" si="47"/>
        <v>0</v>
      </c>
      <c r="R114" s="82">
        <f t="shared" si="48"/>
        <v>0</v>
      </c>
      <c r="S114" s="82">
        <f t="shared" si="49"/>
        <v>0</v>
      </c>
      <c r="T114" s="82">
        <f t="shared" si="50"/>
        <v>0</v>
      </c>
      <c r="U114" s="82">
        <f t="shared" si="51"/>
        <v>0</v>
      </c>
      <c r="V114" s="149">
        <f t="shared" si="52"/>
        <v>0</v>
      </c>
      <c r="W114" s="101">
        <f t="shared" si="31"/>
        <v>8000000</v>
      </c>
      <c r="X114" s="9"/>
    </row>
    <row r="115" spans="1:47" x14ac:dyDescent="0.25">
      <c r="A115" s="148">
        <v>46</v>
      </c>
      <c r="B115" s="82">
        <f t="shared" si="32"/>
        <v>32570000</v>
      </c>
      <c r="C115" s="82">
        <f t="shared" si="33"/>
        <v>1250000</v>
      </c>
      <c r="D115" s="82">
        <f t="shared" si="34"/>
        <v>2150000</v>
      </c>
      <c r="E115" s="82">
        <f t="shared" si="35"/>
        <v>5800000</v>
      </c>
      <c r="F115" s="82">
        <f t="shared" si="36"/>
        <v>6035000</v>
      </c>
      <c r="G115" s="82">
        <f t="shared" si="37"/>
        <v>7855000</v>
      </c>
      <c r="H115" s="82">
        <f t="shared" si="38"/>
        <v>5830000</v>
      </c>
      <c r="I115" s="82">
        <f t="shared" si="39"/>
        <v>1980000</v>
      </c>
      <c r="J115" s="82">
        <f t="shared" si="40"/>
        <v>1670000</v>
      </c>
      <c r="K115" s="82">
        <f t="shared" si="41"/>
        <v>0</v>
      </c>
      <c r="L115" s="82">
        <f t="shared" si="42"/>
        <v>0</v>
      </c>
      <c r="M115" s="82">
        <f t="shared" si="43"/>
        <v>0</v>
      </c>
      <c r="N115" s="82">
        <f t="shared" si="44"/>
        <v>0</v>
      </c>
      <c r="O115" s="82">
        <f t="shared" si="45"/>
        <v>0</v>
      </c>
      <c r="P115" s="82">
        <f t="shared" si="46"/>
        <v>0</v>
      </c>
      <c r="Q115" s="82">
        <f t="shared" si="47"/>
        <v>0</v>
      </c>
      <c r="R115" s="82">
        <f t="shared" si="48"/>
        <v>0</v>
      </c>
      <c r="S115" s="82">
        <f t="shared" si="49"/>
        <v>0</v>
      </c>
      <c r="T115" s="82">
        <f t="shared" si="50"/>
        <v>0</v>
      </c>
      <c r="U115" s="82">
        <f t="shared" si="51"/>
        <v>0</v>
      </c>
      <c r="V115" s="149">
        <f t="shared" si="52"/>
        <v>0</v>
      </c>
      <c r="W115" s="101">
        <f t="shared" si="31"/>
        <v>8000000</v>
      </c>
      <c r="X115" s="9"/>
    </row>
    <row r="116" spans="1:47" x14ac:dyDescent="0.25">
      <c r="A116" s="148">
        <v>47</v>
      </c>
      <c r="B116" s="82">
        <f t="shared" si="32"/>
        <v>32570000</v>
      </c>
      <c r="C116" s="82">
        <f t="shared" si="33"/>
        <v>1250000</v>
      </c>
      <c r="D116" s="82">
        <f t="shared" si="34"/>
        <v>2150000</v>
      </c>
      <c r="E116" s="82">
        <f t="shared" si="35"/>
        <v>5800000</v>
      </c>
      <c r="F116" s="82">
        <f t="shared" si="36"/>
        <v>6035000</v>
      </c>
      <c r="G116" s="82">
        <f t="shared" si="37"/>
        <v>7855000</v>
      </c>
      <c r="H116" s="82">
        <f t="shared" si="38"/>
        <v>5830000</v>
      </c>
      <c r="I116" s="82">
        <f t="shared" si="39"/>
        <v>1980000</v>
      </c>
      <c r="J116" s="82">
        <f t="shared" si="40"/>
        <v>1670000</v>
      </c>
      <c r="K116" s="82">
        <f t="shared" si="41"/>
        <v>0</v>
      </c>
      <c r="L116" s="82">
        <f t="shared" si="42"/>
        <v>0</v>
      </c>
      <c r="M116" s="82">
        <f t="shared" si="43"/>
        <v>0</v>
      </c>
      <c r="N116" s="82">
        <f t="shared" si="44"/>
        <v>0</v>
      </c>
      <c r="O116" s="82">
        <f t="shared" si="45"/>
        <v>0</v>
      </c>
      <c r="P116" s="82">
        <f t="shared" si="46"/>
        <v>0</v>
      </c>
      <c r="Q116" s="82">
        <f t="shared" si="47"/>
        <v>0</v>
      </c>
      <c r="R116" s="82">
        <f t="shared" si="48"/>
        <v>0</v>
      </c>
      <c r="S116" s="82">
        <f t="shared" si="49"/>
        <v>0</v>
      </c>
      <c r="T116" s="82">
        <f t="shared" si="50"/>
        <v>0</v>
      </c>
      <c r="U116" s="82">
        <f t="shared" si="51"/>
        <v>0</v>
      </c>
      <c r="V116" s="149">
        <f t="shared" si="52"/>
        <v>0</v>
      </c>
      <c r="W116" s="101">
        <f t="shared" si="31"/>
        <v>8000000</v>
      </c>
      <c r="X116" s="9"/>
    </row>
    <row r="117" spans="1:47" x14ac:dyDescent="0.25">
      <c r="A117" s="148">
        <v>48</v>
      </c>
      <c r="B117" s="82">
        <f t="shared" si="32"/>
        <v>32570000</v>
      </c>
      <c r="C117" s="82">
        <f t="shared" si="33"/>
        <v>1250000</v>
      </c>
      <c r="D117" s="82">
        <f t="shared" si="34"/>
        <v>2150000</v>
      </c>
      <c r="E117" s="82">
        <f t="shared" si="35"/>
        <v>5800000</v>
      </c>
      <c r="F117" s="82">
        <f t="shared" si="36"/>
        <v>6035000</v>
      </c>
      <c r="G117" s="82">
        <f t="shared" si="37"/>
        <v>7855000</v>
      </c>
      <c r="H117" s="82">
        <f t="shared" si="38"/>
        <v>5830000</v>
      </c>
      <c r="I117" s="82">
        <f t="shared" si="39"/>
        <v>1980000</v>
      </c>
      <c r="J117" s="82">
        <f t="shared" si="40"/>
        <v>1670000</v>
      </c>
      <c r="K117" s="82">
        <f t="shared" si="41"/>
        <v>0</v>
      </c>
      <c r="L117" s="82">
        <f t="shared" si="42"/>
        <v>0</v>
      </c>
      <c r="M117" s="82">
        <f t="shared" si="43"/>
        <v>0</v>
      </c>
      <c r="N117" s="82">
        <f t="shared" si="44"/>
        <v>0</v>
      </c>
      <c r="O117" s="82">
        <f t="shared" si="45"/>
        <v>0</v>
      </c>
      <c r="P117" s="82">
        <f t="shared" si="46"/>
        <v>0</v>
      </c>
      <c r="Q117" s="82">
        <f t="shared" si="47"/>
        <v>0</v>
      </c>
      <c r="R117" s="82">
        <f t="shared" si="48"/>
        <v>0</v>
      </c>
      <c r="S117" s="82">
        <f t="shared" si="49"/>
        <v>0</v>
      </c>
      <c r="T117" s="82">
        <f t="shared" si="50"/>
        <v>0</v>
      </c>
      <c r="U117" s="82">
        <f t="shared" si="51"/>
        <v>0</v>
      </c>
      <c r="V117" s="149">
        <f t="shared" si="52"/>
        <v>0</v>
      </c>
      <c r="W117" s="101">
        <f t="shared" si="31"/>
        <v>8000000</v>
      </c>
      <c r="X117" s="9"/>
    </row>
    <row r="118" spans="1:47" x14ac:dyDescent="0.25">
      <c r="A118" s="148">
        <v>49</v>
      </c>
      <c r="B118" s="82">
        <f t="shared" si="32"/>
        <v>32570000</v>
      </c>
      <c r="C118" s="82">
        <f t="shared" si="33"/>
        <v>1250000</v>
      </c>
      <c r="D118" s="82">
        <f t="shared" si="34"/>
        <v>2150000</v>
      </c>
      <c r="E118" s="82">
        <f t="shared" si="35"/>
        <v>5800000</v>
      </c>
      <c r="F118" s="82">
        <f t="shared" si="36"/>
        <v>6035000</v>
      </c>
      <c r="G118" s="82">
        <f t="shared" si="37"/>
        <v>7855000</v>
      </c>
      <c r="H118" s="82">
        <f t="shared" si="38"/>
        <v>5830000</v>
      </c>
      <c r="I118" s="82">
        <f t="shared" si="39"/>
        <v>1980000</v>
      </c>
      <c r="J118" s="82">
        <f t="shared" si="40"/>
        <v>1670000</v>
      </c>
      <c r="K118" s="82">
        <f t="shared" si="41"/>
        <v>0</v>
      </c>
      <c r="L118" s="82">
        <f t="shared" si="42"/>
        <v>0</v>
      </c>
      <c r="M118" s="82">
        <f t="shared" si="43"/>
        <v>0</v>
      </c>
      <c r="N118" s="82">
        <f t="shared" si="44"/>
        <v>0</v>
      </c>
      <c r="O118" s="82">
        <f t="shared" si="45"/>
        <v>0</v>
      </c>
      <c r="P118" s="82">
        <f t="shared" si="46"/>
        <v>0</v>
      </c>
      <c r="Q118" s="82">
        <f t="shared" si="47"/>
        <v>0</v>
      </c>
      <c r="R118" s="82">
        <f t="shared" si="48"/>
        <v>0</v>
      </c>
      <c r="S118" s="82">
        <f t="shared" si="49"/>
        <v>0</v>
      </c>
      <c r="T118" s="82">
        <f t="shared" si="50"/>
        <v>0</v>
      </c>
      <c r="U118" s="82">
        <f t="shared" si="51"/>
        <v>0</v>
      </c>
      <c r="V118" s="149">
        <f t="shared" si="52"/>
        <v>0</v>
      </c>
      <c r="W118" s="101">
        <f t="shared" si="31"/>
        <v>8000000</v>
      </c>
      <c r="X118" s="9"/>
      <c r="AT118" s="2"/>
      <c r="AU118" s="2"/>
    </row>
    <row r="119" spans="1:47" ht="15.75" thickBot="1" x14ac:dyDescent="0.3">
      <c r="A119" s="150">
        <v>50</v>
      </c>
      <c r="B119" s="88">
        <f t="shared" si="32"/>
        <v>32570000</v>
      </c>
      <c r="C119" s="88">
        <f t="shared" si="33"/>
        <v>1250000</v>
      </c>
      <c r="D119" s="88">
        <f t="shared" si="34"/>
        <v>2150000</v>
      </c>
      <c r="E119" s="88">
        <f t="shared" si="35"/>
        <v>5800000</v>
      </c>
      <c r="F119" s="88">
        <f t="shared" si="36"/>
        <v>6035000</v>
      </c>
      <c r="G119" s="88">
        <f t="shared" si="37"/>
        <v>7855000</v>
      </c>
      <c r="H119" s="88">
        <f t="shared" si="38"/>
        <v>5830000</v>
      </c>
      <c r="I119" s="88">
        <f t="shared" si="39"/>
        <v>1980000</v>
      </c>
      <c r="J119" s="88">
        <f t="shared" si="40"/>
        <v>1670000</v>
      </c>
      <c r="K119" s="88">
        <f t="shared" si="41"/>
        <v>0</v>
      </c>
      <c r="L119" s="88">
        <f t="shared" si="42"/>
        <v>0</v>
      </c>
      <c r="M119" s="88">
        <f t="shared" si="43"/>
        <v>0</v>
      </c>
      <c r="N119" s="88">
        <f t="shared" si="44"/>
        <v>0</v>
      </c>
      <c r="O119" s="88">
        <f t="shared" si="45"/>
        <v>0</v>
      </c>
      <c r="P119" s="88">
        <f t="shared" si="46"/>
        <v>0</v>
      </c>
      <c r="Q119" s="88">
        <f t="shared" si="47"/>
        <v>0</v>
      </c>
      <c r="R119" s="88">
        <f t="shared" si="48"/>
        <v>0</v>
      </c>
      <c r="S119" s="88">
        <f t="shared" si="49"/>
        <v>0</v>
      </c>
      <c r="T119" s="88">
        <f t="shared" si="50"/>
        <v>0</v>
      </c>
      <c r="U119" s="88">
        <f t="shared" si="51"/>
        <v>0</v>
      </c>
      <c r="V119" s="151">
        <f t="shared" si="52"/>
        <v>0</v>
      </c>
      <c r="W119" s="101">
        <f t="shared" si="31"/>
        <v>8000000</v>
      </c>
      <c r="X119" s="9"/>
    </row>
    <row r="120" spans="1:47" x14ac:dyDescent="0.25">
      <c r="B120" s="2"/>
      <c r="C120" s="2"/>
      <c r="D120" s="2"/>
      <c r="E120" s="2"/>
      <c r="F120" s="2"/>
      <c r="G120" s="2"/>
      <c r="H120" s="2"/>
      <c r="I120" s="2"/>
      <c r="J120" s="2"/>
      <c r="K120" s="2"/>
      <c r="L120" s="2"/>
      <c r="M120" s="2"/>
      <c r="N120" s="2"/>
      <c r="O120" s="2"/>
      <c r="P120" s="2"/>
      <c r="Q120" s="2"/>
      <c r="R120" s="2"/>
      <c r="S120" s="2"/>
      <c r="T120" s="2"/>
      <c r="U120" s="2"/>
      <c r="V120" s="2"/>
      <c r="W120" s="2"/>
    </row>
    <row r="121" spans="1:47" ht="15.75" thickBot="1" x14ac:dyDescent="0.3">
      <c r="B121" s="2"/>
    </row>
    <row r="122" spans="1:47" ht="15.75" thickBot="1" x14ac:dyDescent="0.3">
      <c r="A122" s="189" t="s">
        <v>47</v>
      </c>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90"/>
    </row>
    <row r="123" spans="1:47" ht="15.75" thickBot="1" x14ac:dyDescent="0.3">
      <c r="A123" s="46" t="s">
        <v>40</v>
      </c>
      <c r="B123" s="46" t="s">
        <v>0</v>
      </c>
      <c r="C123" s="46" t="s">
        <v>3</v>
      </c>
      <c r="D123" s="46" t="s">
        <v>4</v>
      </c>
      <c r="E123" s="46" t="s">
        <v>5</v>
      </c>
      <c r="F123" s="46" t="s">
        <v>6</v>
      </c>
      <c r="G123" s="46" t="s">
        <v>7</v>
      </c>
      <c r="H123" s="46" t="s">
        <v>8</v>
      </c>
      <c r="I123" s="46" t="s">
        <v>9</v>
      </c>
      <c r="J123" s="46" t="s">
        <v>10</v>
      </c>
      <c r="K123" s="46" t="s">
        <v>11</v>
      </c>
      <c r="L123" s="46" t="s">
        <v>12</v>
      </c>
      <c r="M123" s="46" t="s">
        <v>22</v>
      </c>
      <c r="N123" s="46" t="s">
        <v>23</v>
      </c>
      <c r="O123" s="46" t="s">
        <v>24</v>
      </c>
      <c r="P123" s="46" t="s">
        <v>25</v>
      </c>
      <c r="Q123" s="46" t="s">
        <v>26</v>
      </c>
      <c r="R123" s="46" t="s">
        <v>27</v>
      </c>
      <c r="S123" s="46" t="s">
        <v>28</v>
      </c>
      <c r="T123" s="46" t="s">
        <v>29</v>
      </c>
      <c r="U123" s="46" t="s">
        <v>30</v>
      </c>
      <c r="V123" s="46" t="s">
        <v>31</v>
      </c>
      <c r="W123" s="46" t="s">
        <v>39</v>
      </c>
    </row>
    <row r="124" spans="1:47" x14ac:dyDescent="0.25">
      <c r="A124" s="152">
        <v>1</v>
      </c>
      <c r="B124" s="146">
        <f>IF(B$55&lt;B70,B70-B$55,0)</f>
        <v>0</v>
      </c>
      <c r="C124" s="146">
        <f t="shared" ref="C124:V124" si="53">IF(C$55&lt;C70,C70-C$55,0)</f>
        <v>0</v>
      </c>
      <c r="D124" s="146">
        <f t="shared" si="53"/>
        <v>0</v>
      </c>
      <c r="E124" s="146">
        <f t="shared" si="53"/>
        <v>0</v>
      </c>
      <c r="F124" s="146">
        <f t="shared" si="53"/>
        <v>0</v>
      </c>
      <c r="G124" s="146">
        <f t="shared" si="53"/>
        <v>0</v>
      </c>
      <c r="H124" s="146">
        <f t="shared" si="53"/>
        <v>0</v>
      </c>
      <c r="I124" s="146">
        <f t="shared" si="53"/>
        <v>0</v>
      </c>
      <c r="J124" s="146">
        <f t="shared" si="53"/>
        <v>0</v>
      </c>
      <c r="K124" s="146">
        <f t="shared" si="53"/>
        <v>0</v>
      </c>
      <c r="L124" s="146">
        <f t="shared" si="53"/>
        <v>0</v>
      </c>
      <c r="M124" s="146">
        <f t="shared" si="53"/>
        <v>0</v>
      </c>
      <c r="N124" s="146">
        <f t="shared" si="53"/>
        <v>0</v>
      </c>
      <c r="O124" s="146">
        <f t="shared" si="53"/>
        <v>0</v>
      </c>
      <c r="P124" s="146">
        <f t="shared" si="53"/>
        <v>0</v>
      </c>
      <c r="Q124" s="146">
        <f t="shared" si="53"/>
        <v>0</v>
      </c>
      <c r="R124" s="146">
        <f t="shared" si="53"/>
        <v>0</v>
      </c>
      <c r="S124" s="146">
        <f t="shared" si="53"/>
        <v>0</v>
      </c>
      <c r="T124" s="146">
        <f t="shared" si="53"/>
        <v>0</v>
      </c>
      <c r="U124" s="146">
        <f t="shared" si="53"/>
        <v>0</v>
      </c>
      <c r="V124" s="146">
        <f t="shared" si="53"/>
        <v>0</v>
      </c>
      <c r="W124" s="153">
        <f>SUM(C124:V124)</f>
        <v>0</v>
      </c>
    </row>
    <row r="125" spans="1:47" x14ac:dyDescent="0.25">
      <c r="A125" s="148">
        <v>2</v>
      </c>
      <c r="B125" s="146">
        <f t="shared" ref="B125:V125" si="54">IF(B$55&lt;B71,B71-B$55,0)</f>
        <v>0</v>
      </c>
      <c r="C125" s="146">
        <f t="shared" si="54"/>
        <v>0</v>
      </c>
      <c r="D125" s="146">
        <f t="shared" si="54"/>
        <v>0</v>
      </c>
      <c r="E125" s="146">
        <f t="shared" si="54"/>
        <v>0</v>
      </c>
      <c r="F125" s="146">
        <f t="shared" si="54"/>
        <v>0</v>
      </c>
      <c r="G125" s="146">
        <f t="shared" si="54"/>
        <v>0</v>
      </c>
      <c r="H125" s="146">
        <f t="shared" si="54"/>
        <v>0</v>
      </c>
      <c r="I125" s="146">
        <f t="shared" si="54"/>
        <v>0</v>
      </c>
      <c r="J125" s="146">
        <f t="shared" si="54"/>
        <v>0</v>
      </c>
      <c r="K125" s="146">
        <f t="shared" si="54"/>
        <v>0</v>
      </c>
      <c r="L125" s="146">
        <f t="shared" si="54"/>
        <v>0</v>
      </c>
      <c r="M125" s="146">
        <f t="shared" si="54"/>
        <v>0</v>
      </c>
      <c r="N125" s="146">
        <f t="shared" si="54"/>
        <v>0</v>
      </c>
      <c r="O125" s="146">
        <f t="shared" si="54"/>
        <v>0</v>
      </c>
      <c r="P125" s="146">
        <f t="shared" si="54"/>
        <v>0</v>
      </c>
      <c r="Q125" s="146">
        <f t="shared" si="54"/>
        <v>0</v>
      </c>
      <c r="R125" s="146">
        <f t="shared" si="54"/>
        <v>0</v>
      </c>
      <c r="S125" s="146">
        <f t="shared" si="54"/>
        <v>0</v>
      </c>
      <c r="T125" s="146">
        <f t="shared" si="54"/>
        <v>0</v>
      </c>
      <c r="U125" s="146">
        <f t="shared" si="54"/>
        <v>0</v>
      </c>
      <c r="V125" s="146">
        <f t="shared" si="54"/>
        <v>0</v>
      </c>
      <c r="W125" s="83">
        <f t="shared" ref="W125:W173" si="55">SUM(C125:V125)</f>
        <v>0</v>
      </c>
    </row>
    <row r="126" spans="1:47" x14ac:dyDescent="0.25">
      <c r="A126" s="148">
        <v>3</v>
      </c>
      <c r="B126" s="146">
        <f t="shared" ref="B126:V126" si="56">IF(B$55&lt;B72,B72-B$55,0)</f>
        <v>0</v>
      </c>
      <c r="C126" s="146">
        <f t="shared" si="56"/>
        <v>0</v>
      </c>
      <c r="D126" s="146">
        <f t="shared" si="56"/>
        <v>150000</v>
      </c>
      <c r="E126" s="146">
        <f t="shared" si="56"/>
        <v>0</v>
      </c>
      <c r="F126" s="146">
        <f t="shared" si="56"/>
        <v>0</v>
      </c>
      <c r="G126" s="146">
        <f t="shared" si="56"/>
        <v>0</v>
      </c>
      <c r="H126" s="146">
        <f t="shared" si="56"/>
        <v>0</v>
      </c>
      <c r="I126" s="146">
        <f t="shared" si="56"/>
        <v>0</v>
      </c>
      <c r="J126" s="146">
        <f t="shared" si="56"/>
        <v>0</v>
      </c>
      <c r="K126" s="146">
        <f t="shared" si="56"/>
        <v>0</v>
      </c>
      <c r="L126" s="146">
        <f t="shared" si="56"/>
        <v>0</v>
      </c>
      <c r="M126" s="146">
        <f t="shared" si="56"/>
        <v>0</v>
      </c>
      <c r="N126" s="146">
        <f t="shared" si="56"/>
        <v>0</v>
      </c>
      <c r="O126" s="146">
        <f t="shared" si="56"/>
        <v>0</v>
      </c>
      <c r="P126" s="146">
        <f t="shared" si="56"/>
        <v>0</v>
      </c>
      <c r="Q126" s="146">
        <f t="shared" si="56"/>
        <v>0</v>
      </c>
      <c r="R126" s="146">
        <f t="shared" si="56"/>
        <v>0</v>
      </c>
      <c r="S126" s="146">
        <f t="shared" si="56"/>
        <v>0</v>
      </c>
      <c r="T126" s="146">
        <f t="shared" si="56"/>
        <v>0</v>
      </c>
      <c r="U126" s="146">
        <f t="shared" si="56"/>
        <v>0</v>
      </c>
      <c r="V126" s="146">
        <f t="shared" si="56"/>
        <v>0</v>
      </c>
      <c r="W126" s="83">
        <f t="shared" si="55"/>
        <v>150000</v>
      </c>
    </row>
    <row r="127" spans="1:47" x14ac:dyDescent="0.25">
      <c r="A127" s="148">
        <v>4</v>
      </c>
      <c r="B127" s="146">
        <f t="shared" ref="B127:V127" si="57">IF(B$55&lt;B73,B73-B$55,0)</f>
        <v>0</v>
      </c>
      <c r="C127" s="146">
        <f t="shared" si="57"/>
        <v>0</v>
      </c>
      <c r="D127" s="146">
        <f t="shared" si="57"/>
        <v>150000</v>
      </c>
      <c r="E127" s="146">
        <f t="shared" si="57"/>
        <v>0</v>
      </c>
      <c r="F127" s="146">
        <f t="shared" si="57"/>
        <v>0</v>
      </c>
      <c r="G127" s="146">
        <f t="shared" si="57"/>
        <v>0</v>
      </c>
      <c r="H127" s="146">
        <f t="shared" si="57"/>
        <v>0</v>
      </c>
      <c r="I127" s="146">
        <f t="shared" si="57"/>
        <v>0</v>
      </c>
      <c r="J127" s="146">
        <f t="shared" si="57"/>
        <v>0</v>
      </c>
      <c r="K127" s="146">
        <f t="shared" si="57"/>
        <v>0</v>
      </c>
      <c r="L127" s="146">
        <f t="shared" si="57"/>
        <v>0</v>
      </c>
      <c r="M127" s="146">
        <f t="shared" si="57"/>
        <v>0</v>
      </c>
      <c r="N127" s="146">
        <f t="shared" si="57"/>
        <v>0</v>
      </c>
      <c r="O127" s="146">
        <f t="shared" si="57"/>
        <v>0</v>
      </c>
      <c r="P127" s="146">
        <f t="shared" si="57"/>
        <v>0</v>
      </c>
      <c r="Q127" s="146">
        <f t="shared" si="57"/>
        <v>0</v>
      </c>
      <c r="R127" s="146">
        <f t="shared" si="57"/>
        <v>0</v>
      </c>
      <c r="S127" s="146">
        <f t="shared" si="57"/>
        <v>0</v>
      </c>
      <c r="T127" s="146">
        <f t="shared" si="57"/>
        <v>0</v>
      </c>
      <c r="U127" s="146">
        <f t="shared" si="57"/>
        <v>0</v>
      </c>
      <c r="V127" s="146">
        <f t="shared" si="57"/>
        <v>0</v>
      </c>
      <c r="W127" s="83">
        <f t="shared" si="55"/>
        <v>150000</v>
      </c>
    </row>
    <row r="128" spans="1:47" x14ac:dyDescent="0.25">
      <c r="A128" s="148">
        <v>5</v>
      </c>
      <c r="B128" s="146">
        <f t="shared" ref="B128:V128" si="58">IF(B$55&lt;B74,B74-B$55,0)</f>
        <v>0</v>
      </c>
      <c r="C128" s="146">
        <f t="shared" si="58"/>
        <v>0</v>
      </c>
      <c r="D128" s="146">
        <f t="shared" si="58"/>
        <v>150000</v>
      </c>
      <c r="E128" s="146">
        <f t="shared" si="58"/>
        <v>0</v>
      </c>
      <c r="F128" s="146">
        <f t="shared" si="58"/>
        <v>0</v>
      </c>
      <c r="G128" s="146">
        <f t="shared" si="58"/>
        <v>0</v>
      </c>
      <c r="H128" s="146">
        <f t="shared" si="58"/>
        <v>0</v>
      </c>
      <c r="I128" s="146">
        <f t="shared" si="58"/>
        <v>0</v>
      </c>
      <c r="J128" s="146">
        <f t="shared" si="58"/>
        <v>0</v>
      </c>
      <c r="K128" s="146">
        <f t="shared" si="58"/>
        <v>0</v>
      </c>
      <c r="L128" s="146">
        <f t="shared" si="58"/>
        <v>0</v>
      </c>
      <c r="M128" s="146">
        <f t="shared" si="58"/>
        <v>0</v>
      </c>
      <c r="N128" s="146">
        <f t="shared" si="58"/>
        <v>0</v>
      </c>
      <c r="O128" s="146">
        <f t="shared" si="58"/>
        <v>0</v>
      </c>
      <c r="P128" s="146">
        <f t="shared" si="58"/>
        <v>0</v>
      </c>
      <c r="Q128" s="146">
        <f t="shared" si="58"/>
        <v>0</v>
      </c>
      <c r="R128" s="146">
        <f t="shared" si="58"/>
        <v>0</v>
      </c>
      <c r="S128" s="146">
        <f t="shared" si="58"/>
        <v>0</v>
      </c>
      <c r="T128" s="146">
        <f t="shared" si="58"/>
        <v>0</v>
      </c>
      <c r="U128" s="146">
        <f t="shared" si="58"/>
        <v>0</v>
      </c>
      <c r="V128" s="146">
        <f t="shared" si="58"/>
        <v>0</v>
      </c>
      <c r="W128" s="83">
        <f t="shared" si="55"/>
        <v>150000</v>
      </c>
    </row>
    <row r="129" spans="1:23" x14ac:dyDescent="0.25">
      <c r="A129" s="148">
        <v>6</v>
      </c>
      <c r="B129" s="146">
        <f t="shared" ref="B129:V129" si="59">IF(B$55&lt;B75,B75-B$55,0)</f>
        <v>0</v>
      </c>
      <c r="C129" s="146">
        <f t="shared" si="59"/>
        <v>0</v>
      </c>
      <c r="D129" s="146">
        <f t="shared" si="59"/>
        <v>150000</v>
      </c>
      <c r="E129" s="146">
        <f t="shared" si="59"/>
        <v>0</v>
      </c>
      <c r="F129" s="146">
        <f t="shared" si="59"/>
        <v>0</v>
      </c>
      <c r="G129" s="146">
        <f t="shared" si="59"/>
        <v>0</v>
      </c>
      <c r="H129" s="146">
        <f t="shared" si="59"/>
        <v>0</v>
      </c>
      <c r="I129" s="146">
        <f t="shared" si="59"/>
        <v>0</v>
      </c>
      <c r="J129" s="146">
        <f t="shared" si="59"/>
        <v>0</v>
      </c>
      <c r="K129" s="146">
        <f t="shared" si="59"/>
        <v>0</v>
      </c>
      <c r="L129" s="146">
        <f t="shared" si="59"/>
        <v>0</v>
      </c>
      <c r="M129" s="146">
        <f t="shared" si="59"/>
        <v>0</v>
      </c>
      <c r="N129" s="146">
        <f t="shared" si="59"/>
        <v>0</v>
      </c>
      <c r="O129" s="146">
        <f t="shared" si="59"/>
        <v>0</v>
      </c>
      <c r="P129" s="146">
        <f t="shared" si="59"/>
        <v>0</v>
      </c>
      <c r="Q129" s="146">
        <f t="shared" si="59"/>
        <v>0</v>
      </c>
      <c r="R129" s="146">
        <f t="shared" si="59"/>
        <v>0</v>
      </c>
      <c r="S129" s="146">
        <f t="shared" si="59"/>
        <v>0</v>
      </c>
      <c r="T129" s="146">
        <f t="shared" si="59"/>
        <v>0</v>
      </c>
      <c r="U129" s="146">
        <f t="shared" si="59"/>
        <v>0</v>
      </c>
      <c r="V129" s="146">
        <f t="shared" si="59"/>
        <v>0</v>
      </c>
      <c r="W129" s="83">
        <f t="shared" si="55"/>
        <v>150000</v>
      </c>
    </row>
    <row r="130" spans="1:23" x14ac:dyDescent="0.25">
      <c r="A130" s="148">
        <v>7</v>
      </c>
      <c r="B130" s="146">
        <f t="shared" ref="B130:V130" si="60">IF(B$55&lt;B76,B76-B$55,0)</f>
        <v>0</v>
      </c>
      <c r="C130" s="146">
        <f t="shared" si="60"/>
        <v>0</v>
      </c>
      <c r="D130" s="146">
        <f t="shared" si="60"/>
        <v>150000</v>
      </c>
      <c r="E130" s="146">
        <f t="shared" si="60"/>
        <v>0</v>
      </c>
      <c r="F130" s="146">
        <f t="shared" si="60"/>
        <v>1035000</v>
      </c>
      <c r="G130" s="146">
        <f t="shared" si="60"/>
        <v>305000</v>
      </c>
      <c r="H130" s="146">
        <f t="shared" si="60"/>
        <v>0</v>
      </c>
      <c r="I130" s="146">
        <f t="shared" si="60"/>
        <v>0</v>
      </c>
      <c r="J130" s="146">
        <f t="shared" si="60"/>
        <v>0</v>
      </c>
      <c r="K130" s="146">
        <f t="shared" si="60"/>
        <v>0</v>
      </c>
      <c r="L130" s="146">
        <f t="shared" si="60"/>
        <v>0</v>
      </c>
      <c r="M130" s="146">
        <f t="shared" si="60"/>
        <v>0</v>
      </c>
      <c r="N130" s="146">
        <f t="shared" si="60"/>
        <v>0</v>
      </c>
      <c r="O130" s="146">
        <f t="shared" si="60"/>
        <v>0</v>
      </c>
      <c r="P130" s="146">
        <f t="shared" si="60"/>
        <v>0</v>
      </c>
      <c r="Q130" s="146">
        <f t="shared" si="60"/>
        <v>0</v>
      </c>
      <c r="R130" s="146">
        <f t="shared" si="60"/>
        <v>0</v>
      </c>
      <c r="S130" s="146">
        <f t="shared" si="60"/>
        <v>0</v>
      </c>
      <c r="T130" s="146">
        <f t="shared" si="60"/>
        <v>0</v>
      </c>
      <c r="U130" s="146">
        <f t="shared" si="60"/>
        <v>0</v>
      </c>
      <c r="V130" s="146">
        <f t="shared" si="60"/>
        <v>0</v>
      </c>
      <c r="W130" s="83">
        <f t="shared" si="55"/>
        <v>1490000</v>
      </c>
    </row>
    <row r="131" spans="1:23" x14ac:dyDescent="0.25">
      <c r="A131" s="148">
        <v>8</v>
      </c>
      <c r="B131" s="146">
        <f t="shared" ref="B131:V131" si="61">IF(B$55&lt;B77,B77-B$55,0)</f>
        <v>0</v>
      </c>
      <c r="C131" s="146">
        <f t="shared" si="61"/>
        <v>0</v>
      </c>
      <c r="D131" s="146">
        <f t="shared" si="61"/>
        <v>150000</v>
      </c>
      <c r="E131" s="146">
        <f t="shared" si="61"/>
        <v>0</v>
      </c>
      <c r="F131" s="146">
        <f t="shared" si="61"/>
        <v>1035000</v>
      </c>
      <c r="G131" s="146">
        <f t="shared" si="61"/>
        <v>355000</v>
      </c>
      <c r="H131" s="146">
        <f t="shared" si="61"/>
        <v>0</v>
      </c>
      <c r="I131" s="146">
        <f t="shared" si="61"/>
        <v>0</v>
      </c>
      <c r="J131" s="146">
        <f t="shared" si="61"/>
        <v>0</v>
      </c>
      <c r="K131" s="146">
        <f t="shared" si="61"/>
        <v>0</v>
      </c>
      <c r="L131" s="146">
        <f t="shared" si="61"/>
        <v>0</v>
      </c>
      <c r="M131" s="146">
        <f t="shared" si="61"/>
        <v>0</v>
      </c>
      <c r="N131" s="146">
        <f t="shared" si="61"/>
        <v>0</v>
      </c>
      <c r="O131" s="146">
        <f t="shared" si="61"/>
        <v>0</v>
      </c>
      <c r="P131" s="146">
        <f t="shared" si="61"/>
        <v>0</v>
      </c>
      <c r="Q131" s="146">
        <f t="shared" si="61"/>
        <v>0</v>
      </c>
      <c r="R131" s="146">
        <f t="shared" si="61"/>
        <v>0</v>
      </c>
      <c r="S131" s="146">
        <f t="shared" si="61"/>
        <v>0</v>
      </c>
      <c r="T131" s="146">
        <f t="shared" si="61"/>
        <v>0</v>
      </c>
      <c r="U131" s="146">
        <f t="shared" si="61"/>
        <v>0</v>
      </c>
      <c r="V131" s="146">
        <f t="shared" si="61"/>
        <v>0</v>
      </c>
      <c r="W131" s="83">
        <f t="shared" si="55"/>
        <v>1540000</v>
      </c>
    </row>
    <row r="132" spans="1:23" x14ac:dyDescent="0.25">
      <c r="A132" s="148">
        <v>9</v>
      </c>
      <c r="B132" s="146">
        <f t="shared" ref="B132:V132" si="62">IF(B$55&lt;B78,B78-B$55,0)</f>
        <v>0</v>
      </c>
      <c r="C132" s="146">
        <f t="shared" si="62"/>
        <v>0</v>
      </c>
      <c r="D132" s="146">
        <f t="shared" si="62"/>
        <v>150000</v>
      </c>
      <c r="E132" s="146">
        <f t="shared" si="62"/>
        <v>0</v>
      </c>
      <c r="F132" s="146">
        <f t="shared" si="62"/>
        <v>1035000</v>
      </c>
      <c r="G132" s="146">
        <f t="shared" si="62"/>
        <v>1855000</v>
      </c>
      <c r="H132" s="146">
        <f t="shared" si="62"/>
        <v>830000</v>
      </c>
      <c r="I132" s="146">
        <f t="shared" si="62"/>
        <v>0</v>
      </c>
      <c r="J132" s="146">
        <f t="shared" si="62"/>
        <v>0</v>
      </c>
      <c r="K132" s="146">
        <f t="shared" si="62"/>
        <v>0</v>
      </c>
      <c r="L132" s="146">
        <f t="shared" si="62"/>
        <v>0</v>
      </c>
      <c r="M132" s="146">
        <f t="shared" si="62"/>
        <v>0</v>
      </c>
      <c r="N132" s="146">
        <f t="shared" si="62"/>
        <v>0</v>
      </c>
      <c r="O132" s="146">
        <f t="shared" si="62"/>
        <v>0</v>
      </c>
      <c r="P132" s="146">
        <f t="shared" si="62"/>
        <v>0</v>
      </c>
      <c r="Q132" s="146">
        <f t="shared" si="62"/>
        <v>0</v>
      </c>
      <c r="R132" s="146">
        <f t="shared" si="62"/>
        <v>0</v>
      </c>
      <c r="S132" s="146">
        <f t="shared" si="62"/>
        <v>0</v>
      </c>
      <c r="T132" s="146">
        <f t="shared" si="62"/>
        <v>0</v>
      </c>
      <c r="U132" s="146">
        <f t="shared" si="62"/>
        <v>0</v>
      </c>
      <c r="V132" s="146">
        <f t="shared" si="62"/>
        <v>0</v>
      </c>
      <c r="W132" s="83">
        <f t="shared" si="55"/>
        <v>3870000</v>
      </c>
    </row>
    <row r="133" spans="1:23" x14ac:dyDescent="0.25">
      <c r="A133" s="148">
        <v>10</v>
      </c>
      <c r="B133" s="146">
        <f t="shared" ref="B133:V133" si="63">IF(B$55&lt;B79,B79-B$55,0)</f>
        <v>0</v>
      </c>
      <c r="C133" s="146">
        <f t="shared" si="63"/>
        <v>0</v>
      </c>
      <c r="D133" s="146">
        <f t="shared" si="63"/>
        <v>150000</v>
      </c>
      <c r="E133" s="146">
        <f t="shared" si="63"/>
        <v>0</v>
      </c>
      <c r="F133" s="146">
        <f t="shared" si="63"/>
        <v>1035000</v>
      </c>
      <c r="G133" s="146">
        <f t="shared" si="63"/>
        <v>1855000</v>
      </c>
      <c r="H133" s="146">
        <f t="shared" si="63"/>
        <v>830000</v>
      </c>
      <c r="I133" s="146">
        <f t="shared" si="63"/>
        <v>0</v>
      </c>
      <c r="J133" s="146">
        <f t="shared" si="63"/>
        <v>0</v>
      </c>
      <c r="K133" s="146">
        <f t="shared" si="63"/>
        <v>0</v>
      </c>
      <c r="L133" s="146">
        <f t="shared" si="63"/>
        <v>0</v>
      </c>
      <c r="M133" s="146">
        <f t="shared" si="63"/>
        <v>0</v>
      </c>
      <c r="N133" s="146">
        <f t="shared" si="63"/>
        <v>0</v>
      </c>
      <c r="O133" s="146">
        <f t="shared" si="63"/>
        <v>0</v>
      </c>
      <c r="P133" s="146">
        <f t="shared" si="63"/>
        <v>0</v>
      </c>
      <c r="Q133" s="146">
        <f t="shared" si="63"/>
        <v>0</v>
      </c>
      <c r="R133" s="146">
        <f t="shared" si="63"/>
        <v>0</v>
      </c>
      <c r="S133" s="146">
        <f t="shared" si="63"/>
        <v>0</v>
      </c>
      <c r="T133" s="146">
        <f t="shared" si="63"/>
        <v>0</v>
      </c>
      <c r="U133" s="146">
        <f t="shared" si="63"/>
        <v>0</v>
      </c>
      <c r="V133" s="146">
        <f t="shared" si="63"/>
        <v>0</v>
      </c>
      <c r="W133" s="83">
        <f t="shared" si="55"/>
        <v>3870000</v>
      </c>
    </row>
    <row r="134" spans="1:23" x14ac:dyDescent="0.25">
      <c r="A134" s="148">
        <v>11</v>
      </c>
      <c r="B134" s="146">
        <f t="shared" ref="B134:V134" si="64">IF(B$55&lt;B80,B80-B$55,0)</f>
        <v>0</v>
      </c>
      <c r="C134" s="146">
        <f t="shared" si="64"/>
        <v>0</v>
      </c>
      <c r="D134" s="146">
        <f t="shared" si="64"/>
        <v>150000</v>
      </c>
      <c r="E134" s="146">
        <f t="shared" si="64"/>
        <v>0</v>
      </c>
      <c r="F134" s="146">
        <f t="shared" si="64"/>
        <v>1035000</v>
      </c>
      <c r="G134" s="146">
        <f t="shared" si="64"/>
        <v>1855000</v>
      </c>
      <c r="H134" s="146">
        <f t="shared" si="64"/>
        <v>830000</v>
      </c>
      <c r="I134" s="146">
        <f t="shared" si="64"/>
        <v>0</v>
      </c>
      <c r="J134" s="146">
        <f t="shared" si="64"/>
        <v>0</v>
      </c>
      <c r="K134" s="146">
        <f t="shared" si="64"/>
        <v>0</v>
      </c>
      <c r="L134" s="146">
        <f t="shared" si="64"/>
        <v>0</v>
      </c>
      <c r="M134" s="146">
        <f t="shared" si="64"/>
        <v>0</v>
      </c>
      <c r="N134" s="146">
        <f t="shared" si="64"/>
        <v>0</v>
      </c>
      <c r="O134" s="146">
        <f t="shared" si="64"/>
        <v>0</v>
      </c>
      <c r="P134" s="146">
        <f t="shared" si="64"/>
        <v>0</v>
      </c>
      <c r="Q134" s="146">
        <f t="shared" si="64"/>
        <v>0</v>
      </c>
      <c r="R134" s="146">
        <f t="shared" si="64"/>
        <v>0</v>
      </c>
      <c r="S134" s="146">
        <f t="shared" si="64"/>
        <v>0</v>
      </c>
      <c r="T134" s="146">
        <f t="shared" si="64"/>
        <v>0</v>
      </c>
      <c r="U134" s="146">
        <f t="shared" si="64"/>
        <v>0</v>
      </c>
      <c r="V134" s="146">
        <f t="shared" si="64"/>
        <v>0</v>
      </c>
      <c r="W134" s="83">
        <f t="shared" si="55"/>
        <v>3870000</v>
      </c>
    </row>
    <row r="135" spans="1:23" x14ac:dyDescent="0.25">
      <c r="A135" s="148">
        <v>12</v>
      </c>
      <c r="B135" s="146">
        <f t="shared" ref="B135:V135" si="65">IF(B$55&lt;B81,B81-B$55,0)</f>
        <v>0</v>
      </c>
      <c r="C135" s="146">
        <f t="shared" si="65"/>
        <v>0</v>
      </c>
      <c r="D135" s="146">
        <f t="shared" si="65"/>
        <v>150000</v>
      </c>
      <c r="E135" s="146">
        <f t="shared" si="65"/>
        <v>0</v>
      </c>
      <c r="F135" s="146">
        <f t="shared" si="65"/>
        <v>1035000</v>
      </c>
      <c r="G135" s="146">
        <f t="shared" si="65"/>
        <v>1855000</v>
      </c>
      <c r="H135" s="146">
        <f t="shared" si="65"/>
        <v>830000</v>
      </c>
      <c r="I135" s="146">
        <f t="shared" si="65"/>
        <v>0</v>
      </c>
      <c r="J135" s="146">
        <f t="shared" si="65"/>
        <v>0</v>
      </c>
      <c r="K135" s="146">
        <f t="shared" si="65"/>
        <v>0</v>
      </c>
      <c r="L135" s="146">
        <f t="shared" si="65"/>
        <v>0</v>
      </c>
      <c r="M135" s="146">
        <f t="shared" si="65"/>
        <v>0</v>
      </c>
      <c r="N135" s="146">
        <f t="shared" si="65"/>
        <v>0</v>
      </c>
      <c r="O135" s="146">
        <f t="shared" si="65"/>
        <v>0</v>
      </c>
      <c r="P135" s="146">
        <f t="shared" si="65"/>
        <v>0</v>
      </c>
      <c r="Q135" s="146">
        <f t="shared" si="65"/>
        <v>0</v>
      </c>
      <c r="R135" s="146">
        <f t="shared" si="65"/>
        <v>0</v>
      </c>
      <c r="S135" s="146">
        <f t="shared" si="65"/>
        <v>0</v>
      </c>
      <c r="T135" s="146">
        <f t="shared" si="65"/>
        <v>0</v>
      </c>
      <c r="U135" s="146">
        <f t="shared" si="65"/>
        <v>0</v>
      </c>
      <c r="V135" s="146">
        <f t="shared" si="65"/>
        <v>0</v>
      </c>
      <c r="W135" s="83">
        <f t="shared" si="55"/>
        <v>3870000</v>
      </c>
    </row>
    <row r="136" spans="1:23" x14ac:dyDescent="0.25">
      <c r="A136" s="148">
        <v>13</v>
      </c>
      <c r="B136" s="146">
        <f t="shared" ref="B136:V136" si="66">IF(B$55&lt;B82,B82-B$55,0)</f>
        <v>0</v>
      </c>
      <c r="C136" s="146">
        <f t="shared" si="66"/>
        <v>0</v>
      </c>
      <c r="D136" s="146">
        <f t="shared" si="66"/>
        <v>150000</v>
      </c>
      <c r="E136" s="146">
        <f t="shared" si="66"/>
        <v>0</v>
      </c>
      <c r="F136" s="146">
        <f t="shared" si="66"/>
        <v>1035000</v>
      </c>
      <c r="G136" s="146">
        <f t="shared" si="66"/>
        <v>1855000</v>
      </c>
      <c r="H136" s="146">
        <f t="shared" si="66"/>
        <v>830000</v>
      </c>
      <c r="I136" s="146">
        <f t="shared" si="66"/>
        <v>0</v>
      </c>
      <c r="J136" s="146">
        <f t="shared" si="66"/>
        <v>0</v>
      </c>
      <c r="K136" s="146">
        <f t="shared" si="66"/>
        <v>0</v>
      </c>
      <c r="L136" s="146">
        <f t="shared" si="66"/>
        <v>0</v>
      </c>
      <c r="M136" s="146">
        <f t="shared" si="66"/>
        <v>0</v>
      </c>
      <c r="N136" s="146">
        <f t="shared" si="66"/>
        <v>0</v>
      </c>
      <c r="O136" s="146">
        <f t="shared" si="66"/>
        <v>0</v>
      </c>
      <c r="P136" s="146">
        <f t="shared" si="66"/>
        <v>0</v>
      </c>
      <c r="Q136" s="146">
        <f t="shared" si="66"/>
        <v>0</v>
      </c>
      <c r="R136" s="146">
        <f t="shared" si="66"/>
        <v>0</v>
      </c>
      <c r="S136" s="146">
        <f t="shared" si="66"/>
        <v>0</v>
      </c>
      <c r="T136" s="146">
        <f t="shared" si="66"/>
        <v>0</v>
      </c>
      <c r="U136" s="146">
        <f t="shared" si="66"/>
        <v>0</v>
      </c>
      <c r="V136" s="146">
        <f t="shared" si="66"/>
        <v>0</v>
      </c>
      <c r="W136" s="83">
        <f t="shared" si="55"/>
        <v>3870000</v>
      </c>
    </row>
    <row r="137" spans="1:23" x14ac:dyDescent="0.25">
      <c r="A137" s="148">
        <v>14</v>
      </c>
      <c r="B137" s="146">
        <f t="shared" ref="B137:V137" si="67">IF(B$55&lt;B83,B83-B$55,0)</f>
        <v>0</v>
      </c>
      <c r="C137" s="146">
        <f t="shared" si="67"/>
        <v>0</v>
      </c>
      <c r="D137" s="146">
        <f t="shared" si="67"/>
        <v>150000</v>
      </c>
      <c r="E137" s="146">
        <f t="shared" si="67"/>
        <v>0</v>
      </c>
      <c r="F137" s="146">
        <f t="shared" si="67"/>
        <v>1035000</v>
      </c>
      <c r="G137" s="146">
        <f t="shared" si="67"/>
        <v>1855000</v>
      </c>
      <c r="H137" s="146">
        <f t="shared" si="67"/>
        <v>830000</v>
      </c>
      <c r="I137" s="146">
        <f t="shared" si="67"/>
        <v>0</v>
      </c>
      <c r="J137" s="146">
        <f t="shared" si="67"/>
        <v>0</v>
      </c>
      <c r="K137" s="146">
        <f t="shared" si="67"/>
        <v>0</v>
      </c>
      <c r="L137" s="146">
        <f t="shared" si="67"/>
        <v>0</v>
      </c>
      <c r="M137" s="146">
        <f t="shared" si="67"/>
        <v>0</v>
      </c>
      <c r="N137" s="146">
        <f t="shared" si="67"/>
        <v>0</v>
      </c>
      <c r="O137" s="146">
        <f t="shared" si="67"/>
        <v>0</v>
      </c>
      <c r="P137" s="146">
        <f t="shared" si="67"/>
        <v>0</v>
      </c>
      <c r="Q137" s="146">
        <f t="shared" si="67"/>
        <v>0</v>
      </c>
      <c r="R137" s="146">
        <f t="shared" si="67"/>
        <v>0</v>
      </c>
      <c r="S137" s="146">
        <f t="shared" si="67"/>
        <v>0</v>
      </c>
      <c r="T137" s="146">
        <f t="shared" si="67"/>
        <v>0</v>
      </c>
      <c r="U137" s="146">
        <f t="shared" si="67"/>
        <v>0</v>
      </c>
      <c r="V137" s="146">
        <f t="shared" si="67"/>
        <v>0</v>
      </c>
      <c r="W137" s="83">
        <f t="shared" si="55"/>
        <v>3870000</v>
      </c>
    </row>
    <row r="138" spans="1:23" x14ac:dyDescent="0.25">
      <c r="A138" s="148">
        <v>15</v>
      </c>
      <c r="B138" s="146">
        <f t="shared" ref="B138:V138" si="68">IF(B$55&lt;B84,B84-B$55,0)</f>
        <v>0</v>
      </c>
      <c r="C138" s="146">
        <f t="shared" si="68"/>
        <v>0</v>
      </c>
      <c r="D138" s="146">
        <f t="shared" si="68"/>
        <v>150000</v>
      </c>
      <c r="E138" s="146">
        <f t="shared" si="68"/>
        <v>0</v>
      </c>
      <c r="F138" s="146">
        <f t="shared" si="68"/>
        <v>1035000</v>
      </c>
      <c r="G138" s="146">
        <f t="shared" si="68"/>
        <v>1855000</v>
      </c>
      <c r="H138" s="146">
        <f t="shared" si="68"/>
        <v>830000</v>
      </c>
      <c r="I138" s="146">
        <f t="shared" si="68"/>
        <v>0</v>
      </c>
      <c r="J138" s="146">
        <f t="shared" si="68"/>
        <v>0</v>
      </c>
      <c r="K138" s="146">
        <f t="shared" si="68"/>
        <v>0</v>
      </c>
      <c r="L138" s="146">
        <f t="shared" si="68"/>
        <v>0</v>
      </c>
      <c r="M138" s="146">
        <f t="shared" si="68"/>
        <v>0</v>
      </c>
      <c r="N138" s="146">
        <f t="shared" si="68"/>
        <v>0</v>
      </c>
      <c r="O138" s="146">
        <f t="shared" si="68"/>
        <v>0</v>
      </c>
      <c r="P138" s="146">
        <f t="shared" si="68"/>
        <v>0</v>
      </c>
      <c r="Q138" s="146">
        <f t="shared" si="68"/>
        <v>0</v>
      </c>
      <c r="R138" s="146">
        <f t="shared" si="68"/>
        <v>0</v>
      </c>
      <c r="S138" s="146">
        <f t="shared" si="68"/>
        <v>0</v>
      </c>
      <c r="T138" s="146">
        <f t="shared" si="68"/>
        <v>0</v>
      </c>
      <c r="U138" s="146">
        <f t="shared" si="68"/>
        <v>0</v>
      </c>
      <c r="V138" s="146">
        <f t="shared" si="68"/>
        <v>0</v>
      </c>
      <c r="W138" s="83">
        <f t="shared" si="55"/>
        <v>3870000</v>
      </c>
    </row>
    <row r="139" spans="1:23" x14ac:dyDescent="0.25">
      <c r="A139" s="148">
        <v>16</v>
      </c>
      <c r="B139" s="146">
        <f t="shared" ref="B139:V139" si="69">IF(B$55&lt;B85,B85-B$55,0)</f>
        <v>0</v>
      </c>
      <c r="C139" s="146">
        <f t="shared" si="69"/>
        <v>0</v>
      </c>
      <c r="D139" s="146">
        <f t="shared" si="69"/>
        <v>150000</v>
      </c>
      <c r="E139" s="146">
        <f t="shared" si="69"/>
        <v>0</v>
      </c>
      <c r="F139" s="146">
        <f t="shared" si="69"/>
        <v>1035000</v>
      </c>
      <c r="G139" s="146">
        <f t="shared" si="69"/>
        <v>1855000</v>
      </c>
      <c r="H139" s="146">
        <f t="shared" si="69"/>
        <v>830000</v>
      </c>
      <c r="I139" s="146">
        <f t="shared" si="69"/>
        <v>0</v>
      </c>
      <c r="J139" s="146">
        <f t="shared" si="69"/>
        <v>0</v>
      </c>
      <c r="K139" s="146">
        <f t="shared" si="69"/>
        <v>0</v>
      </c>
      <c r="L139" s="146">
        <f t="shared" si="69"/>
        <v>0</v>
      </c>
      <c r="M139" s="146">
        <f t="shared" si="69"/>
        <v>0</v>
      </c>
      <c r="N139" s="146">
        <f t="shared" si="69"/>
        <v>0</v>
      </c>
      <c r="O139" s="146">
        <f t="shared" si="69"/>
        <v>0</v>
      </c>
      <c r="P139" s="146">
        <f t="shared" si="69"/>
        <v>0</v>
      </c>
      <c r="Q139" s="146">
        <f t="shared" si="69"/>
        <v>0</v>
      </c>
      <c r="R139" s="146">
        <f t="shared" si="69"/>
        <v>0</v>
      </c>
      <c r="S139" s="146">
        <f t="shared" si="69"/>
        <v>0</v>
      </c>
      <c r="T139" s="146">
        <f t="shared" si="69"/>
        <v>0</v>
      </c>
      <c r="U139" s="146">
        <f t="shared" si="69"/>
        <v>0</v>
      </c>
      <c r="V139" s="146">
        <f t="shared" si="69"/>
        <v>0</v>
      </c>
      <c r="W139" s="83">
        <f t="shared" si="55"/>
        <v>3870000</v>
      </c>
    </row>
    <row r="140" spans="1:23" x14ac:dyDescent="0.25">
      <c r="A140" s="148">
        <v>17</v>
      </c>
      <c r="B140" s="146">
        <f t="shared" ref="B140:V140" si="70">IF(B$55&lt;B86,B86-B$55,0)</f>
        <v>0</v>
      </c>
      <c r="C140" s="146">
        <f t="shared" si="70"/>
        <v>0</v>
      </c>
      <c r="D140" s="146">
        <f t="shared" si="70"/>
        <v>150000</v>
      </c>
      <c r="E140" s="146">
        <f t="shared" si="70"/>
        <v>0</v>
      </c>
      <c r="F140" s="146">
        <f t="shared" si="70"/>
        <v>1035000</v>
      </c>
      <c r="G140" s="146">
        <f t="shared" si="70"/>
        <v>1855000</v>
      </c>
      <c r="H140" s="146">
        <f t="shared" si="70"/>
        <v>830000</v>
      </c>
      <c r="I140" s="146">
        <f t="shared" si="70"/>
        <v>0</v>
      </c>
      <c r="J140" s="146">
        <f t="shared" si="70"/>
        <v>0</v>
      </c>
      <c r="K140" s="146">
        <f t="shared" si="70"/>
        <v>0</v>
      </c>
      <c r="L140" s="146">
        <f t="shared" si="70"/>
        <v>0</v>
      </c>
      <c r="M140" s="146">
        <f t="shared" si="70"/>
        <v>0</v>
      </c>
      <c r="N140" s="146">
        <f t="shared" si="70"/>
        <v>0</v>
      </c>
      <c r="O140" s="146">
        <f t="shared" si="70"/>
        <v>0</v>
      </c>
      <c r="P140" s="146">
        <f t="shared" si="70"/>
        <v>0</v>
      </c>
      <c r="Q140" s="146">
        <f t="shared" si="70"/>
        <v>0</v>
      </c>
      <c r="R140" s="146">
        <f t="shared" si="70"/>
        <v>0</v>
      </c>
      <c r="S140" s="146">
        <f t="shared" si="70"/>
        <v>0</v>
      </c>
      <c r="T140" s="146">
        <f t="shared" si="70"/>
        <v>0</v>
      </c>
      <c r="U140" s="146">
        <f t="shared" si="70"/>
        <v>0</v>
      </c>
      <c r="V140" s="146">
        <f t="shared" si="70"/>
        <v>0</v>
      </c>
      <c r="W140" s="83">
        <f t="shared" si="55"/>
        <v>3870000</v>
      </c>
    </row>
    <row r="141" spans="1:23" x14ac:dyDescent="0.25">
      <c r="A141" s="148">
        <v>18</v>
      </c>
      <c r="B141" s="146">
        <f t="shared" ref="B141:V141" si="71">IF(B$55&lt;B87,B87-B$55,0)</f>
        <v>0</v>
      </c>
      <c r="C141" s="146">
        <f t="shared" si="71"/>
        <v>0</v>
      </c>
      <c r="D141" s="146">
        <f t="shared" si="71"/>
        <v>150000</v>
      </c>
      <c r="E141" s="146">
        <f t="shared" si="71"/>
        <v>0</v>
      </c>
      <c r="F141" s="146">
        <f t="shared" si="71"/>
        <v>1035000</v>
      </c>
      <c r="G141" s="146">
        <f t="shared" si="71"/>
        <v>1855000</v>
      </c>
      <c r="H141" s="146">
        <f t="shared" si="71"/>
        <v>830000</v>
      </c>
      <c r="I141" s="146">
        <f t="shared" si="71"/>
        <v>0</v>
      </c>
      <c r="J141" s="146">
        <f t="shared" si="71"/>
        <v>0</v>
      </c>
      <c r="K141" s="146">
        <f t="shared" si="71"/>
        <v>0</v>
      </c>
      <c r="L141" s="146">
        <f t="shared" si="71"/>
        <v>0</v>
      </c>
      <c r="M141" s="146">
        <f t="shared" si="71"/>
        <v>0</v>
      </c>
      <c r="N141" s="146">
        <f t="shared" si="71"/>
        <v>0</v>
      </c>
      <c r="O141" s="146">
        <f t="shared" si="71"/>
        <v>0</v>
      </c>
      <c r="P141" s="146">
        <f t="shared" si="71"/>
        <v>0</v>
      </c>
      <c r="Q141" s="146">
        <f t="shared" si="71"/>
        <v>0</v>
      </c>
      <c r="R141" s="146">
        <f t="shared" si="71"/>
        <v>0</v>
      </c>
      <c r="S141" s="146">
        <f t="shared" si="71"/>
        <v>0</v>
      </c>
      <c r="T141" s="146">
        <f t="shared" si="71"/>
        <v>0</v>
      </c>
      <c r="U141" s="146">
        <f t="shared" si="71"/>
        <v>0</v>
      </c>
      <c r="V141" s="146">
        <f t="shared" si="71"/>
        <v>0</v>
      </c>
      <c r="W141" s="83">
        <f t="shared" si="55"/>
        <v>3870000</v>
      </c>
    </row>
    <row r="142" spans="1:23" x14ac:dyDescent="0.25">
      <c r="A142" s="148">
        <v>19</v>
      </c>
      <c r="B142" s="146">
        <f t="shared" ref="B142:V142" si="72">IF(B$55&lt;B88,B88-B$55,0)</f>
        <v>0</v>
      </c>
      <c r="C142" s="146">
        <f t="shared" si="72"/>
        <v>0</v>
      </c>
      <c r="D142" s="146">
        <f t="shared" si="72"/>
        <v>150000</v>
      </c>
      <c r="E142" s="146">
        <f t="shared" si="72"/>
        <v>0</v>
      </c>
      <c r="F142" s="146">
        <f t="shared" si="72"/>
        <v>1035000</v>
      </c>
      <c r="G142" s="146">
        <f t="shared" si="72"/>
        <v>1855000</v>
      </c>
      <c r="H142" s="146">
        <f t="shared" si="72"/>
        <v>830000</v>
      </c>
      <c r="I142" s="146">
        <f t="shared" si="72"/>
        <v>0</v>
      </c>
      <c r="J142" s="146">
        <f t="shared" si="72"/>
        <v>0</v>
      </c>
      <c r="K142" s="146">
        <f t="shared" si="72"/>
        <v>0</v>
      </c>
      <c r="L142" s="146">
        <f t="shared" si="72"/>
        <v>0</v>
      </c>
      <c r="M142" s="146">
        <f t="shared" si="72"/>
        <v>0</v>
      </c>
      <c r="N142" s="146">
        <f t="shared" si="72"/>
        <v>0</v>
      </c>
      <c r="O142" s="146">
        <f t="shared" si="72"/>
        <v>0</v>
      </c>
      <c r="P142" s="146">
        <f t="shared" si="72"/>
        <v>0</v>
      </c>
      <c r="Q142" s="146">
        <f t="shared" si="72"/>
        <v>0</v>
      </c>
      <c r="R142" s="146">
        <f t="shared" si="72"/>
        <v>0</v>
      </c>
      <c r="S142" s="146">
        <f t="shared" si="72"/>
        <v>0</v>
      </c>
      <c r="T142" s="146">
        <f t="shared" si="72"/>
        <v>0</v>
      </c>
      <c r="U142" s="146">
        <f t="shared" si="72"/>
        <v>0</v>
      </c>
      <c r="V142" s="146">
        <f t="shared" si="72"/>
        <v>0</v>
      </c>
      <c r="W142" s="83">
        <f t="shared" si="55"/>
        <v>3870000</v>
      </c>
    </row>
    <row r="143" spans="1:23" x14ac:dyDescent="0.25">
      <c r="A143" s="148">
        <v>20</v>
      </c>
      <c r="B143" s="146">
        <f t="shared" ref="B143:V143" si="73">IF(B$55&lt;B89,B89-B$55,0)</f>
        <v>0</v>
      </c>
      <c r="C143" s="146">
        <f t="shared" si="73"/>
        <v>0</v>
      </c>
      <c r="D143" s="146">
        <f t="shared" si="73"/>
        <v>150000</v>
      </c>
      <c r="E143" s="146">
        <f t="shared" si="73"/>
        <v>0</v>
      </c>
      <c r="F143" s="146">
        <f t="shared" si="73"/>
        <v>1035000</v>
      </c>
      <c r="G143" s="146">
        <f t="shared" si="73"/>
        <v>1855000</v>
      </c>
      <c r="H143" s="146">
        <f t="shared" si="73"/>
        <v>830000</v>
      </c>
      <c r="I143" s="146">
        <f t="shared" si="73"/>
        <v>0</v>
      </c>
      <c r="J143" s="146">
        <f t="shared" si="73"/>
        <v>0</v>
      </c>
      <c r="K143" s="146">
        <f t="shared" si="73"/>
        <v>0</v>
      </c>
      <c r="L143" s="146">
        <f t="shared" si="73"/>
        <v>0</v>
      </c>
      <c r="M143" s="146">
        <f t="shared" si="73"/>
        <v>0</v>
      </c>
      <c r="N143" s="146">
        <f t="shared" si="73"/>
        <v>0</v>
      </c>
      <c r="O143" s="146">
        <f t="shared" si="73"/>
        <v>0</v>
      </c>
      <c r="P143" s="146">
        <f t="shared" si="73"/>
        <v>0</v>
      </c>
      <c r="Q143" s="146">
        <f t="shared" si="73"/>
        <v>0</v>
      </c>
      <c r="R143" s="146">
        <f t="shared" si="73"/>
        <v>0</v>
      </c>
      <c r="S143" s="146">
        <f t="shared" si="73"/>
        <v>0</v>
      </c>
      <c r="T143" s="146">
        <f t="shared" si="73"/>
        <v>0</v>
      </c>
      <c r="U143" s="146">
        <f t="shared" si="73"/>
        <v>0</v>
      </c>
      <c r="V143" s="146">
        <f t="shared" si="73"/>
        <v>0</v>
      </c>
      <c r="W143" s="83">
        <f t="shared" si="55"/>
        <v>3870000</v>
      </c>
    </row>
    <row r="144" spans="1:23" x14ac:dyDescent="0.25">
      <c r="A144" s="148">
        <v>21</v>
      </c>
      <c r="B144" s="146">
        <f t="shared" ref="B144:V144" si="74">IF(B$55&lt;B90,B90-B$55,0)</f>
        <v>0</v>
      </c>
      <c r="C144" s="146">
        <f t="shared" si="74"/>
        <v>0</v>
      </c>
      <c r="D144" s="146">
        <f t="shared" si="74"/>
        <v>150000</v>
      </c>
      <c r="E144" s="146">
        <f t="shared" si="74"/>
        <v>0</v>
      </c>
      <c r="F144" s="146">
        <f t="shared" si="74"/>
        <v>1035000</v>
      </c>
      <c r="G144" s="146">
        <f t="shared" si="74"/>
        <v>1855000</v>
      </c>
      <c r="H144" s="146">
        <f t="shared" si="74"/>
        <v>830000</v>
      </c>
      <c r="I144" s="146">
        <f t="shared" si="74"/>
        <v>0</v>
      </c>
      <c r="J144" s="146">
        <f t="shared" si="74"/>
        <v>0</v>
      </c>
      <c r="K144" s="146">
        <f t="shared" si="74"/>
        <v>0</v>
      </c>
      <c r="L144" s="146">
        <f t="shared" si="74"/>
        <v>0</v>
      </c>
      <c r="M144" s="146">
        <f t="shared" si="74"/>
        <v>0</v>
      </c>
      <c r="N144" s="146">
        <f t="shared" si="74"/>
        <v>0</v>
      </c>
      <c r="O144" s="146">
        <f t="shared" si="74"/>
        <v>0</v>
      </c>
      <c r="P144" s="146">
        <f t="shared" si="74"/>
        <v>0</v>
      </c>
      <c r="Q144" s="146">
        <f t="shared" si="74"/>
        <v>0</v>
      </c>
      <c r="R144" s="146">
        <f t="shared" si="74"/>
        <v>0</v>
      </c>
      <c r="S144" s="146">
        <f t="shared" si="74"/>
        <v>0</v>
      </c>
      <c r="T144" s="146">
        <f t="shared" si="74"/>
        <v>0</v>
      </c>
      <c r="U144" s="146">
        <f t="shared" si="74"/>
        <v>0</v>
      </c>
      <c r="V144" s="146">
        <f t="shared" si="74"/>
        <v>0</v>
      </c>
      <c r="W144" s="83">
        <f t="shared" si="55"/>
        <v>3870000</v>
      </c>
    </row>
    <row r="145" spans="1:23" x14ac:dyDescent="0.25">
      <c r="A145" s="148">
        <v>22</v>
      </c>
      <c r="B145" s="146">
        <f t="shared" ref="B145:V145" si="75">IF(B$55&lt;B91,B91-B$55,0)</f>
        <v>0</v>
      </c>
      <c r="C145" s="146">
        <f t="shared" si="75"/>
        <v>0</v>
      </c>
      <c r="D145" s="146">
        <f t="shared" si="75"/>
        <v>150000</v>
      </c>
      <c r="E145" s="146">
        <f t="shared" si="75"/>
        <v>0</v>
      </c>
      <c r="F145" s="146">
        <f t="shared" si="75"/>
        <v>1035000</v>
      </c>
      <c r="G145" s="146">
        <f t="shared" si="75"/>
        <v>1855000</v>
      </c>
      <c r="H145" s="146">
        <f t="shared" si="75"/>
        <v>830000</v>
      </c>
      <c r="I145" s="146">
        <f t="shared" si="75"/>
        <v>0</v>
      </c>
      <c r="J145" s="146">
        <f t="shared" si="75"/>
        <v>0</v>
      </c>
      <c r="K145" s="146">
        <f t="shared" si="75"/>
        <v>0</v>
      </c>
      <c r="L145" s="146">
        <f t="shared" si="75"/>
        <v>0</v>
      </c>
      <c r="M145" s="146">
        <f t="shared" si="75"/>
        <v>0</v>
      </c>
      <c r="N145" s="146">
        <f t="shared" si="75"/>
        <v>0</v>
      </c>
      <c r="O145" s="146">
        <f t="shared" si="75"/>
        <v>0</v>
      </c>
      <c r="P145" s="146">
        <f t="shared" si="75"/>
        <v>0</v>
      </c>
      <c r="Q145" s="146">
        <f t="shared" si="75"/>
        <v>0</v>
      </c>
      <c r="R145" s="146">
        <f t="shared" si="75"/>
        <v>0</v>
      </c>
      <c r="S145" s="146">
        <f t="shared" si="75"/>
        <v>0</v>
      </c>
      <c r="T145" s="146">
        <f t="shared" si="75"/>
        <v>0</v>
      </c>
      <c r="U145" s="146">
        <f t="shared" si="75"/>
        <v>0</v>
      </c>
      <c r="V145" s="146">
        <f t="shared" si="75"/>
        <v>0</v>
      </c>
      <c r="W145" s="83">
        <f t="shared" si="55"/>
        <v>3870000</v>
      </c>
    </row>
    <row r="146" spans="1:23" x14ac:dyDescent="0.25">
      <c r="A146" s="148">
        <v>23</v>
      </c>
      <c r="B146" s="146">
        <f t="shared" ref="B146:V146" si="76">IF(B$55&lt;B92,B92-B$55,0)</f>
        <v>0</v>
      </c>
      <c r="C146" s="146">
        <f t="shared" si="76"/>
        <v>0</v>
      </c>
      <c r="D146" s="146">
        <f t="shared" si="76"/>
        <v>150000</v>
      </c>
      <c r="E146" s="146">
        <f t="shared" si="76"/>
        <v>0</v>
      </c>
      <c r="F146" s="146">
        <f t="shared" si="76"/>
        <v>1035000</v>
      </c>
      <c r="G146" s="146">
        <f t="shared" si="76"/>
        <v>1855000</v>
      </c>
      <c r="H146" s="146">
        <f t="shared" si="76"/>
        <v>830000</v>
      </c>
      <c r="I146" s="146">
        <f t="shared" si="76"/>
        <v>0</v>
      </c>
      <c r="J146" s="146">
        <f t="shared" si="76"/>
        <v>0</v>
      </c>
      <c r="K146" s="146">
        <f t="shared" si="76"/>
        <v>0</v>
      </c>
      <c r="L146" s="146">
        <f t="shared" si="76"/>
        <v>0</v>
      </c>
      <c r="M146" s="146">
        <f t="shared" si="76"/>
        <v>0</v>
      </c>
      <c r="N146" s="146">
        <f t="shared" si="76"/>
        <v>0</v>
      </c>
      <c r="O146" s="146">
        <f t="shared" si="76"/>
        <v>0</v>
      </c>
      <c r="P146" s="146">
        <f t="shared" si="76"/>
        <v>0</v>
      </c>
      <c r="Q146" s="146">
        <f t="shared" si="76"/>
        <v>0</v>
      </c>
      <c r="R146" s="146">
        <f t="shared" si="76"/>
        <v>0</v>
      </c>
      <c r="S146" s="146">
        <f t="shared" si="76"/>
        <v>0</v>
      </c>
      <c r="T146" s="146">
        <f t="shared" si="76"/>
        <v>0</v>
      </c>
      <c r="U146" s="146">
        <f t="shared" si="76"/>
        <v>0</v>
      </c>
      <c r="V146" s="146">
        <f t="shared" si="76"/>
        <v>0</v>
      </c>
      <c r="W146" s="83">
        <f t="shared" si="55"/>
        <v>3870000</v>
      </c>
    </row>
    <row r="147" spans="1:23" x14ac:dyDescent="0.25">
      <c r="A147" s="148">
        <v>24</v>
      </c>
      <c r="B147" s="146">
        <f t="shared" ref="B147:V147" si="77">IF(B$55&lt;B93,B93-B$55,0)</f>
        <v>0</v>
      </c>
      <c r="C147" s="146">
        <f t="shared" si="77"/>
        <v>0</v>
      </c>
      <c r="D147" s="146">
        <f t="shared" si="77"/>
        <v>150000</v>
      </c>
      <c r="E147" s="146">
        <f t="shared" si="77"/>
        <v>0</v>
      </c>
      <c r="F147" s="146">
        <f t="shared" si="77"/>
        <v>1035000</v>
      </c>
      <c r="G147" s="146">
        <f t="shared" si="77"/>
        <v>1855000</v>
      </c>
      <c r="H147" s="146">
        <f t="shared" si="77"/>
        <v>830000</v>
      </c>
      <c r="I147" s="146">
        <f t="shared" si="77"/>
        <v>0</v>
      </c>
      <c r="J147" s="146">
        <f t="shared" si="77"/>
        <v>0</v>
      </c>
      <c r="K147" s="146">
        <f t="shared" si="77"/>
        <v>0</v>
      </c>
      <c r="L147" s="146">
        <f t="shared" si="77"/>
        <v>0</v>
      </c>
      <c r="M147" s="146">
        <f t="shared" si="77"/>
        <v>0</v>
      </c>
      <c r="N147" s="146">
        <f t="shared" si="77"/>
        <v>0</v>
      </c>
      <c r="O147" s="146">
        <f t="shared" si="77"/>
        <v>0</v>
      </c>
      <c r="P147" s="146">
        <f t="shared" si="77"/>
        <v>0</v>
      </c>
      <c r="Q147" s="146">
        <f t="shared" si="77"/>
        <v>0</v>
      </c>
      <c r="R147" s="146">
        <f t="shared" si="77"/>
        <v>0</v>
      </c>
      <c r="S147" s="146">
        <f t="shared" si="77"/>
        <v>0</v>
      </c>
      <c r="T147" s="146">
        <f t="shared" si="77"/>
        <v>0</v>
      </c>
      <c r="U147" s="146">
        <f t="shared" si="77"/>
        <v>0</v>
      </c>
      <c r="V147" s="146">
        <f t="shared" si="77"/>
        <v>0</v>
      </c>
      <c r="W147" s="83">
        <f t="shared" si="55"/>
        <v>3870000</v>
      </c>
    </row>
    <row r="148" spans="1:23" x14ac:dyDescent="0.25">
      <c r="A148" s="148">
        <v>25</v>
      </c>
      <c r="B148" s="146">
        <f t="shared" ref="B148:V148" si="78">IF(B$55&lt;B94,B94-B$55,0)</f>
        <v>0</v>
      </c>
      <c r="C148" s="146">
        <f t="shared" si="78"/>
        <v>0</v>
      </c>
      <c r="D148" s="146">
        <f t="shared" si="78"/>
        <v>150000</v>
      </c>
      <c r="E148" s="146">
        <f t="shared" si="78"/>
        <v>0</v>
      </c>
      <c r="F148" s="146">
        <f t="shared" si="78"/>
        <v>1035000</v>
      </c>
      <c r="G148" s="146">
        <f t="shared" si="78"/>
        <v>1855000</v>
      </c>
      <c r="H148" s="146">
        <f t="shared" si="78"/>
        <v>830000</v>
      </c>
      <c r="I148" s="146">
        <f t="shared" si="78"/>
        <v>0</v>
      </c>
      <c r="J148" s="146">
        <f t="shared" si="78"/>
        <v>0</v>
      </c>
      <c r="K148" s="146">
        <f t="shared" si="78"/>
        <v>0</v>
      </c>
      <c r="L148" s="146">
        <f t="shared" si="78"/>
        <v>0</v>
      </c>
      <c r="M148" s="146">
        <f t="shared" si="78"/>
        <v>0</v>
      </c>
      <c r="N148" s="146">
        <f t="shared" si="78"/>
        <v>0</v>
      </c>
      <c r="O148" s="146">
        <f t="shared" si="78"/>
        <v>0</v>
      </c>
      <c r="P148" s="146">
        <f t="shared" si="78"/>
        <v>0</v>
      </c>
      <c r="Q148" s="146">
        <f t="shared" si="78"/>
        <v>0</v>
      </c>
      <c r="R148" s="146">
        <f t="shared" si="78"/>
        <v>0</v>
      </c>
      <c r="S148" s="146">
        <f t="shared" si="78"/>
        <v>0</v>
      </c>
      <c r="T148" s="146">
        <f t="shared" si="78"/>
        <v>0</v>
      </c>
      <c r="U148" s="146">
        <f t="shared" si="78"/>
        <v>0</v>
      </c>
      <c r="V148" s="146">
        <f t="shared" si="78"/>
        <v>0</v>
      </c>
      <c r="W148" s="83">
        <f t="shared" si="55"/>
        <v>3870000</v>
      </c>
    </row>
    <row r="149" spans="1:23" x14ac:dyDescent="0.25">
      <c r="A149" s="148">
        <v>26</v>
      </c>
      <c r="B149" s="146">
        <f t="shared" ref="B149:V149" si="79">IF(B$55&lt;B95,B95-B$55,0)</f>
        <v>0</v>
      </c>
      <c r="C149" s="146">
        <f t="shared" si="79"/>
        <v>0</v>
      </c>
      <c r="D149" s="146">
        <f t="shared" si="79"/>
        <v>150000</v>
      </c>
      <c r="E149" s="146">
        <f t="shared" si="79"/>
        <v>0</v>
      </c>
      <c r="F149" s="146">
        <f t="shared" si="79"/>
        <v>1035000</v>
      </c>
      <c r="G149" s="146">
        <f t="shared" si="79"/>
        <v>1855000</v>
      </c>
      <c r="H149" s="146">
        <f t="shared" si="79"/>
        <v>830000</v>
      </c>
      <c r="I149" s="146">
        <f t="shared" si="79"/>
        <v>0</v>
      </c>
      <c r="J149" s="146">
        <f t="shared" si="79"/>
        <v>0</v>
      </c>
      <c r="K149" s="146">
        <f t="shared" si="79"/>
        <v>0</v>
      </c>
      <c r="L149" s="146">
        <f t="shared" si="79"/>
        <v>0</v>
      </c>
      <c r="M149" s="146">
        <f t="shared" si="79"/>
        <v>0</v>
      </c>
      <c r="N149" s="146">
        <f t="shared" si="79"/>
        <v>0</v>
      </c>
      <c r="O149" s="146">
        <f t="shared" si="79"/>
        <v>0</v>
      </c>
      <c r="P149" s="146">
        <f t="shared" si="79"/>
        <v>0</v>
      </c>
      <c r="Q149" s="146">
        <f t="shared" si="79"/>
        <v>0</v>
      </c>
      <c r="R149" s="146">
        <f t="shared" si="79"/>
        <v>0</v>
      </c>
      <c r="S149" s="146">
        <f t="shared" si="79"/>
        <v>0</v>
      </c>
      <c r="T149" s="146">
        <f t="shared" si="79"/>
        <v>0</v>
      </c>
      <c r="U149" s="146">
        <f t="shared" si="79"/>
        <v>0</v>
      </c>
      <c r="V149" s="146">
        <f t="shared" si="79"/>
        <v>0</v>
      </c>
      <c r="W149" s="83">
        <f t="shared" si="55"/>
        <v>3870000</v>
      </c>
    </row>
    <row r="150" spans="1:23" x14ac:dyDescent="0.25">
      <c r="A150" s="148">
        <v>27</v>
      </c>
      <c r="B150" s="146">
        <f t="shared" ref="B150:V150" si="80">IF(B$55&lt;B96,B96-B$55,0)</f>
        <v>0</v>
      </c>
      <c r="C150" s="146">
        <f t="shared" si="80"/>
        <v>0</v>
      </c>
      <c r="D150" s="146">
        <f t="shared" si="80"/>
        <v>150000</v>
      </c>
      <c r="E150" s="146">
        <f t="shared" si="80"/>
        <v>0</v>
      </c>
      <c r="F150" s="146">
        <f t="shared" si="80"/>
        <v>1035000</v>
      </c>
      <c r="G150" s="146">
        <f t="shared" si="80"/>
        <v>1855000</v>
      </c>
      <c r="H150" s="146">
        <f t="shared" si="80"/>
        <v>830000</v>
      </c>
      <c r="I150" s="146">
        <f t="shared" si="80"/>
        <v>0</v>
      </c>
      <c r="J150" s="146">
        <f t="shared" si="80"/>
        <v>0</v>
      </c>
      <c r="K150" s="146">
        <f t="shared" si="80"/>
        <v>0</v>
      </c>
      <c r="L150" s="146">
        <f t="shared" si="80"/>
        <v>0</v>
      </c>
      <c r="M150" s="146">
        <f t="shared" si="80"/>
        <v>0</v>
      </c>
      <c r="N150" s="146">
        <f t="shared" si="80"/>
        <v>0</v>
      </c>
      <c r="O150" s="146">
        <f t="shared" si="80"/>
        <v>0</v>
      </c>
      <c r="P150" s="146">
        <f t="shared" si="80"/>
        <v>0</v>
      </c>
      <c r="Q150" s="146">
        <f t="shared" si="80"/>
        <v>0</v>
      </c>
      <c r="R150" s="146">
        <f t="shared" si="80"/>
        <v>0</v>
      </c>
      <c r="S150" s="146">
        <f t="shared" si="80"/>
        <v>0</v>
      </c>
      <c r="T150" s="146">
        <f t="shared" si="80"/>
        <v>0</v>
      </c>
      <c r="U150" s="146">
        <f t="shared" si="80"/>
        <v>0</v>
      </c>
      <c r="V150" s="146">
        <f t="shared" si="80"/>
        <v>0</v>
      </c>
      <c r="W150" s="83">
        <f t="shared" si="55"/>
        <v>3870000</v>
      </c>
    </row>
    <row r="151" spans="1:23" x14ac:dyDescent="0.25">
      <c r="A151" s="148">
        <v>28</v>
      </c>
      <c r="B151" s="146">
        <f t="shared" ref="B151:V151" si="81">IF(B$55&lt;B97,B97-B$55,0)</f>
        <v>0</v>
      </c>
      <c r="C151" s="146">
        <f t="shared" si="81"/>
        <v>0</v>
      </c>
      <c r="D151" s="146">
        <f t="shared" si="81"/>
        <v>150000</v>
      </c>
      <c r="E151" s="146">
        <f t="shared" si="81"/>
        <v>0</v>
      </c>
      <c r="F151" s="146">
        <f t="shared" si="81"/>
        <v>1035000</v>
      </c>
      <c r="G151" s="146">
        <f t="shared" si="81"/>
        <v>1855000</v>
      </c>
      <c r="H151" s="146">
        <f t="shared" si="81"/>
        <v>830000</v>
      </c>
      <c r="I151" s="146">
        <f t="shared" si="81"/>
        <v>0</v>
      </c>
      <c r="J151" s="146">
        <f t="shared" si="81"/>
        <v>0</v>
      </c>
      <c r="K151" s="146">
        <f t="shared" si="81"/>
        <v>0</v>
      </c>
      <c r="L151" s="146">
        <f t="shared" si="81"/>
        <v>0</v>
      </c>
      <c r="M151" s="146">
        <f t="shared" si="81"/>
        <v>0</v>
      </c>
      <c r="N151" s="146">
        <f t="shared" si="81"/>
        <v>0</v>
      </c>
      <c r="O151" s="146">
        <f t="shared" si="81"/>
        <v>0</v>
      </c>
      <c r="P151" s="146">
        <f t="shared" si="81"/>
        <v>0</v>
      </c>
      <c r="Q151" s="146">
        <f t="shared" si="81"/>
        <v>0</v>
      </c>
      <c r="R151" s="146">
        <f t="shared" si="81"/>
        <v>0</v>
      </c>
      <c r="S151" s="146">
        <f t="shared" si="81"/>
        <v>0</v>
      </c>
      <c r="T151" s="146">
        <f t="shared" si="81"/>
        <v>0</v>
      </c>
      <c r="U151" s="146">
        <f t="shared" si="81"/>
        <v>0</v>
      </c>
      <c r="V151" s="146">
        <f t="shared" si="81"/>
        <v>0</v>
      </c>
      <c r="W151" s="83">
        <f t="shared" si="55"/>
        <v>3870000</v>
      </c>
    </row>
    <row r="152" spans="1:23" x14ac:dyDescent="0.25">
      <c r="A152" s="148">
        <v>29</v>
      </c>
      <c r="B152" s="146">
        <f t="shared" ref="B152:V152" si="82">IF(B$55&lt;B98,B98-B$55,0)</f>
        <v>0</v>
      </c>
      <c r="C152" s="146">
        <f t="shared" si="82"/>
        <v>0</v>
      </c>
      <c r="D152" s="146">
        <f t="shared" si="82"/>
        <v>150000</v>
      </c>
      <c r="E152" s="146">
        <f t="shared" si="82"/>
        <v>0</v>
      </c>
      <c r="F152" s="146">
        <f t="shared" si="82"/>
        <v>1035000</v>
      </c>
      <c r="G152" s="146">
        <f t="shared" si="82"/>
        <v>1855000</v>
      </c>
      <c r="H152" s="146">
        <f t="shared" si="82"/>
        <v>830000</v>
      </c>
      <c r="I152" s="146">
        <f t="shared" si="82"/>
        <v>0</v>
      </c>
      <c r="J152" s="146">
        <f t="shared" si="82"/>
        <v>0</v>
      </c>
      <c r="K152" s="146">
        <f t="shared" si="82"/>
        <v>0</v>
      </c>
      <c r="L152" s="146">
        <f t="shared" si="82"/>
        <v>0</v>
      </c>
      <c r="M152" s="146">
        <f t="shared" si="82"/>
        <v>0</v>
      </c>
      <c r="N152" s="146">
        <f t="shared" si="82"/>
        <v>0</v>
      </c>
      <c r="O152" s="146">
        <f t="shared" si="82"/>
        <v>0</v>
      </c>
      <c r="P152" s="146">
        <f t="shared" si="82"/>
        <v>0</v>
      </c>
      <c r="Q152" s="146">
        <f t="shared" si="82"/>
        <v>0</v>
      </c>
      <c r="R152" s="146">
        <f t="shared" si="82"/>
        <v>0</v>
      </c>
      <c r="S152" s="146">
        <f t="shared" si="82"/>
        <v>0</v>
      </c>
      <c r="T152" s="146">
        <f t="shared" si="82"/>
        <v>0</v>
      </c>
      <c r="U152" s="146">
        <f t="shared" si="82"/>
        <v>0</v>
      </c>
      <c r="V152" s="146">
        <f t="shared" si="82"/>
        <v>0</v>
      </c>
      <c r="W152" s="83">
        <f t="shared" si="55"/>
        <v>3870000</v>
      </c>
    </row>
    <row r="153" spans="1:23" x14ac:dyDescent="0.25">
      <c r="A153" s="148">
        <v>30</v>
      </c>
      <c r="B153" s="146">
        <f t="shared" ref="B153:V153" si="83">IF(B$55&lt;B99,B99-B$55,0)</f>
        <v>0</v>
      </c>
      <c r="C153" s="146">
        <f t="shared" si="83"/>
        <v>0</v>
      </c>
      <c r="D153" s="146">
        <f t="shared" si="83"/>
        <v>150000</v>
      </c>
      <c r="E153" s="146">
        <f t="shared" si="83"/>
        <v>0</v>
      </c>
      <c r="F153" s="146">
        <f t="shared" si="83"/>
        <v>1035000</v>
      </c>
      <c r="G153" s="146">
        <f t="shared" si="83"/>
        <v>1855000</v>
      </c>
      <c r="H153" s="146">
        <f t="shared" si="83"/>
        <v>830000</v>
      </c>
      <c r="I153" s="146">
        <f t="shared" si="83"/>
        <v>0</v>
      </c>
      <c r="J153" s="146">
        <f t="shared" si="83"/>
        <v>0</v>
      </c>
      <c r="K153" s="146">
        <f t="shared" si="83"/>
        <v>0</v>
      </c>
      <c r="L153" s="146">
        <f t="shared" si="83"/>
        <v>0</v>
      </c>
      <c r="M153" s="146">
        <f t="shared" si="83"/>
        <v>0</v>
      </c>
      <c r="N153" s="146">
        <f t="shared" si="83"/>
        <v>0</v>
      </c>
      <c r="O153" s="146">
        <f t="shared" si="83"/>
        <v>0</v>
      </c>
      <c r="P153" s="146">
        <f t="shared" si="83"/>
        <v>0</v>
      </c>
      <c r="Q153" s="146">
        <f t="shared" si="83"/>
        <v>0</v>
      </c>
      <c r="R153" s="146">
        <f t="shared" si="83"/>
        <v>0</v>
      </c>
      <c r="S153" s="146">
        <f t="shared" si="83"/>
        <v>0</v>
      </c>
      <c r="T153" s="146">
        <f t="shared" si="83"/>
        <v>0</v>
      </c>
      <c r="U153" s="146">
        <f t="shared" si="83"/>
        <v>0</v>
      </c>
      <c r="V153" s="146">
        <f t="shared" si="83"/>
        <v>0</v>
      </c>
      <c r="W153" s="83">
        <f t="shared" si="55"/>
        <v>3870000</v>
      </c>
    </row>
    <row r="154" spans="1:23" x14ac:dyDescent="0.25">
      <c r="A154" s="148">
        <v>31</v>
      </c>
      <c r="B154" s="146">
        <f t="shared" ref="B154:V154" si="84">IF(B$55&lt;B100,B100-B$55,0)</f>
        <v>0</v>
      </c>
      <c r="C154" s="146">
        <f t="shared" si="84"/>
        <v>0</v>
      </c>
      <c r="D154" s="146">
        <f t="shared" si="84"/>
        <v>150000</v>
      </c>
      <c r="E154" s="146">
        <f t="shared" si="84"/>
        <v>0</v>
      </c>
      <c r="F154" s="146">
        <f t="shared" si="84"/>
        <v>1035000</v>
      </c>
      <c r="G154" s="146">
        <f t="shared" si="84"/>
        <v>1855000</v>
      </c>
      <c r="H154" s="146">
        <f t="shared" si="84"/>
        <v>830000</v>
      </c>
      <c r="I154" s="146">
        <f t="shared" si="84"/>
        <v>0</v>
      </c>
      <c r="J154" s="146">
        <f t="shared" si="84"/>
        <v>0</v>
      </c>
      <c r="K154" s="146">
        <f t="shared" si="84"/>
        <v>0</v>
      </c>
      <c r="L154" s="146">
        <f t="shared" si="84"/>
        <v>0</v>
      </c>
      <c r="M154" s="146">
        <f t="shared" si="84"/>
        <v>0</v>
      </c>
      <c r="N154" s="146">
        <f t="shared" si="84"/>
        <v>0</v>
      </c>
      <c r="O154" s="146">
        <f t="shared" si="84"/>
        <v>0</v>
      </c>
      <c r="P154" s="146">
        <f t="shared" si="84"/>
        <v>0</v>
      </c>
      <c r="Q154" s="146">
        <f t="shared" si="84"/>
        <v>0</v>
      </c>
      <c r="R154" s="146">
        <f t="shared" si="84"/>
        <v>0</v>
      </c>
      <c r="S154" s="146">
        <f t="shared" si="84"/>
        <v>0</v>
      </c>
      <c r="T154" s="146">
        <f t="shared" si="84"/>
        <v>0</v>
      </c>
      <c r="U154" s="146">
        <f t="shared" si="84"/>
        <v>0</v>
      </c>
      <c r="V154" s="146">
        <f t="shared" si="84"/>
        <v>0</v>
      </c>
      <c r="W154" s="83">
        <f t="shared" si="55"/>
        <v>3870000</v>
      </c>
    </row>
    <row r="155" spans="1:23" x14ac:dyDescent="0.25">
      <c r="A155" s="148">
        <v>32</v>
      </c>
      <c r="B155" s="146">
        <f t="shared" ref="B155:V155" si="85">IF(B$55&lt;B101,B101-B$55,0)</f>
        <v>0</v>
      </c>
      <c r="C155" s="146">
        <f t="shared" si="85"/>
        <v>0</v>
      </c>
      <c r="D155" s="146">
        <f t="shared" si="85"/>
        <v>150000</v>
      </c>
      <c r="E155" s="146">
        <f t="shared" si="85"/>
        <v>0</v>
      </c>
      <c r="F155" s="146">
        <f t="shared" si="85"/>
        <v>1035000</v>
      </c>
      <c r="G155" s="146">
        <f t="shared" si="85"/>
        <v>1855000</v>
      </c>
      <c r="H155" s="146">
        <f t="shared" si="85"/>
        <v>830000</v>
      </c>
      <c r="I155" s="146">
        <f t="shared" si="85"/>
        <v>0</v>
      </c>
      <c r="J155" s="146">
        <f t="shared" si="85"/>
        <v>0</v>
      </c>
      <c r="K155" s="146">
        <f t="shared" si="85"/>
        <v>0</v>
      </c>
      <c r="L155" s="146">
        <f t="shared" si="85"/>
        <v>0</v>
      </c>
      <c r="M155" s="146">
        <f t="shared" si="85"/>
        <v>0</v>
      </c>
      <c r="N155" s="146">
        <f t="shared" si="85"/>
        <v>0</v>
      </c>
      <c r="O155" s="146">
        <f t="shared" si="85"/>
        <v>0</v>
      </c>
      <c r="P155" s="146">
        <f t="shared" si="85"/>
        <v>0</v>
      </c>
      <c r="Q155" s="146">
        <f t="shared" si="85"/>
        <v>0</v>
      </c>
      <c r="R155" s="146">
        <f t="shared" si="85"/>
        <v>0</v>
      </c>
      <c r="S155" s="146">
        <f t="shared" si="85"/>
        <v>0</v>
      </c>
      <c r="T155" s="146">
        <f t="shared" si="85"/>
        <v>0</v>
      </c>
      <c r="U155" s="146">
        <f t="shared" si="85"/>
        <v>0</v>
      </c>
      <c r="V155" s="146">
        <f t="shared" si="85"/>
        <v>0</v>
      </c>
      <c r="W155" s="83">
        <f t="shared" si="55"/>
        <v>3870000</v>
      </c>
    </row>
    <row r="156" spans="1:23" x14ac:dyDescent="0.25">
      <c r="A156" s="148">
        <v>33</v>
      </c>
      <c r="B156" s="146">
        <f t="shared" ref="B156:V156" si="86">IF(B$55&lt;B102,B102-B$55,0)</f>
        <v>0</v>
      </c>
      <c r="C156" s="146">
        <f t="shared" si="86"/>
        <v>0</v>
      </c>
      <c r="D156" s="146">
        <f t="shared" si="86"/>
        <v>150000</v>
      </c>
      <c r="E156" s="146">
        <f t="shared" si="86"/>
        <v>0</v>
      </c>
      <c r="F156" s="146">
        <f t="shared" si="86"/>
        <v>1035000</v>
      </c>
      <c r="G156" s="146">
        <f t="shared" si="86"/>
        <v>1855000</v>
      </c>
      <c r="H156" s="146">
        <f t="shared" si="86"/>
        <v>830000</v>
      </c>
      <c r="I156" s="146">
        <f t="shared" si="86"/>
        <v>0</v>
      </c>
      <c r="J156" s="146">
        <f t="shared" si="86"/>
        <v>0</v>
      </c>
      <c r="K156" s="146">
        <f t="shared" si="86"/>
        <v>0</v>
      </c>
      <c r="L156" s="146">
        <f t="shared" si="86"/>
        <v>0</v>
      </c>
      <c r="M156" s="146">
        <f t="shared" si="86"/>
        <v>0</v>
      </c>
      <c r="N156" s="146">
        <f t="shared" si="86"/>
        <v>0</v>
      </c>
      <c r="O156" s="146">
        <f t="shared" si="86"/>
        <v>0</v>
      </c>
      <c r="P156" s="146">
        <f t="shared" si="86"/>
        <v>0</v>
      </c>
      <c r="Q156" s="146">
        <f t="shared" si="86"/>
        <v>0</v>
      </c>
      <c r="R156" s="146">
        <f t="shared" si="86"/>
        <v>0</v>
      </c>
      <c r="S156" s="146">
        <f t="shared" si="86"/>
        <v>0</v>
      </c>
      <c r="T156" s="146">
        <f t="shared" si="86"/>
        <v>0</v>
      </c>
      <c r="U156" s="146">
        <f t="shared" si="86"/>
        <v>0</v>
      </c>
      <c r="V156" s="146">
        <f t="shared" si="86"/>
        <v>0</v>
      </c>
      <c r="W156" s="83">
        <f t="shared" si="55"/>
        <v>3870000</v>
      </c>
    </row>
    <row r="157" spans="1:23" x14ac:dyDescent="0.25">
      <c r="A157" s="148">
        <v>34</v>
      </c>
      <c r="B157" s="146">
        <f t="shared" ref="B157:V157" si="87">IF(B$55&lt;B103,B103-B$55,0)</f>
        <v>0</v>
      </c>
      <c r="C157" s="146">
        <f t="shared" si="87"/>
        <v>0</v>
      </c>
      <c r="D157" s="146">
        <f t="shared" si="87"/>
        <v>150000</v>
      </c>
      <c r="E157" s="146">
        <f t="shared" si="87"/>
        <v>0</v>
      </c>
      <c r="F157" s="146">
        <f t="shared" si="87"/>
        <v>1035000</v>
      </c>
      <c r="G157" s="146">
        <f t="shared" si="87"/>
        <v>1855000</v>
      </c>
      <c r="H157" s="146">
        <f t="shared" si="87"/>
        <v>830000</v>
      </c>
      <c r="I157" s="146">
        <f t="shared" si="87"/>
        <v>0</v>
      </c>
      <c r="J157" s="146">
        <f t="shared" si="87"/>
        <v>0</v>
      </c>
      <c r="K157" s="146">
        <f t="shared" si="87"/>
        <v>0</v>
      </c>
      <c r="L157" s="146">
        <f t="shared" si="87"/>
        <v>0</v>
      </c>
      <c r="M157" s="146">
        <f t="shared" si="87"/>
        <v>0</v>
      </c>
      <c r="N157" s="146">
        <f t="shared" si="87"/>
        <v>0</v>
      </c>
      <c r="O157" s="146">
        <f t="shared" si="87"/>
        <v>0</v>
      </c>
      <c r="P157" s="146">
        <f t="shared" si="87"/>
        <v>0</v>
      </c>
      <c r="Q157" s="146">
        <f t="shared" si="87"/>
        <v>0</v>
      </c>
      <c r="R157" s="146">
        <f t="shared" si="87"/>
        <v>0</v>
      </c>
      <c r="S157" s="146">
        <f t="shared" si="87"/>
        <v>0</v>
      </c>
      <c r="T157" s="146">
        <f t="shared" si="87"/>
        <v>0</v>
      </c>
      <c r="U157" s="146">
        <f t="shared" si="87"/>
        <v>0</v>
      </c>
      <c r="V157" s="146">
        <f t="shared" si="87"/>
        <v>0</v>
      </c>
      <c r="W157" s="83">
        <f t="shared" si="55"/>
        <v>3870000</v>
      </c>
    </row>
    <row r="158" spans="1:23" x14ac:dyDescent="0.25">
      <c r="A158" s="148">
        <v>35</v>
      </c>
      <c r="B158" s="146">
        <f t="shared" ref="B158:V158" si="88">IF(B$55&lt;B104,B104-B$55,0)</f>
        <v>0</v>
      </c>
      <c r="C158" s="146">
        <f t="shared" si="88"/>
        <v>0</v>
      </c>
      <c r="D158" s="146">
        <f t="shared" si="88"/>
        <v>150000</v>
      </c>
      <c r="E158" s="146">
        <f t="shared" si="88"/>
        <v>0</v>
      </c>
      <c r="F158" s="146">
        <f t="shared" si="88"/>
        <v>1035000</v>
      </c>
      <c r="G158" s="146">
        <f t="shared" si="88"/>
        <v>1855000</v>
      </c>
      <c r="H158" s="146">
        <f t="shared" si="88"/>
        <v>830000</v>
      </c>
      <c r="I158" s="146">
        <f t="shared" si="88"/>
        <v>0</v>
      </c>
      <c r="J158" s="146">
        <f t="shared" si="88"/>
        <v>0</v>
      </c>
      <c r="K158" s="146">
        <f t="shared" si="88"/>
        <v>0</v>
      </c>
      <c r="L158" s="146">
        <f t="shared" si="88"/>
        <v>0</v>
      </c>
      <c r="M158" s="146">
        <f t="shared" si="88"/>
        <v>0</v>
      </c>
      <c r="N158" s="146">
        <f t="shared" si="88"/>
        <v>0</v>
      </c>
      <c r="O158" s="146">
        <f t="shared" si="88"/>
        <v>0</v>
      </c>
      <c r="P158" s="146">
        <f t="shared" si="88"/>
        <v>0</v>
      </c>
      <c r="Q158" s="146">
        <f t="shared" si="88"/>
        <v>0</v>
      </c>
      <c r="R158" s="146">
        <f t="shared" si="88"/>
        <v>0</v>
      </c>
      <c r="S158" s="146">
        <f t="shared" si="88"/>
        <v>0</v>
      </c>
      <c r="T158" s="146">
        <f t="shared" si="88"/>
        <v>0</v>
      </c>
      <c r="U158" s="146">
        <f t="shared" si="88"/>
        <v>0</v>
      </c>
      <c r="V158" s="146">
        <f t="shared" si="88"/>
        <v>0</v>
      </c>
      <c r="W158" s="83">
        <f t="shared" si="55"/>
        <v>3870000</v>
      </c>
    </row>
    <row r="159" spans="1:23" x14ac:dyDescent="0.25">
      <c r="A159" s="148">
        <v>36</v>
      </c>
      <c r="B159" s="146">
        <f t="shared" ref="B159:V159" si="89">IF(B$55&lt;B105,B105-B$55,0)</f>
        <v>0</v>
      </c>
      <c r="C159" s="146">
        <f t="shared" si="89"/>
        <v>0</v>
      </c>
      <c r="D159" s="146">
        <f t="shared" si="89"/>
        <v>150000</v>
      </c>
      <c r="E159" s="146">
        <f t="shared" si="89"/>
        <v>0</v>
      </c>
      <c r="F159" s="146">
        <f t="shared" si="89"/>
        <v>1035000</v>
      </c>
      <c r="G159" s="146">
        <f t="shared" si="89"/>
        <v>1855000</v>
      </c>
      <c r="H159" s="146">
        <f t="shared" si="89"/>
        <v>830000</v>
      </c>
      <c r="I159" s="146">
        <f t="shared" si="89"/>
        <v>0</v>
      </c>
      <c r="J159" s="146">
        <f t="shared" si="89"/>
        <v>0</v>
      </c>
      <c r="K159" s="146">
        <f t="shared" si="89"/>
        <v>0</v>
      </c>
      <c r="L159" s="146">
        <f t="shared" si="89"/>
        <v>0</v>
      </c>
      <c r="M159" s="146">
        <f t="shared" si="89"/>
        <v>0</v>
      </c>
      <c r="N159" s="146">
        <f t="shared" si="89"/>
        <v>0</v>
      </c>
      <c r="O159" s="146">
        <f t="shared" si="89"/>
        <v>0</v>
      </c>
      <c r="P159" s="146">
        <f t="shared" si="89"/>
        <v>0</v>
      </c>
      <c r="Q159" s="146">
        <f t="shared" si="89"/>
        <v>0</v>
      </c>
      <c r="R159" s="146">
        <f t="shared" si="89"/>
        <v>0</v>
      </c>
      <c r="S159" s="146">
        <f t="shared" si="89"/>
        <v>0</v>
      </c>
      <c r="T159" s="146">
        <f t="shared" si="89"/>
        <v>0</v>
      </c>
      <c r="U159" s="146">
        <f t="shared" si="89"/>
        <v>0</v>
      </c>
      <c r="V159" s="146">
        <f t="shared" si="89"/>
        <v>0</v>
      </c>
      <c r="W159" s="83">
        <f t="shared" si="55"/>
        <v>3870000</v>
      </c>
    </row>
    <row r="160" spans="1:23" x14ac:dyDescent="0.25">
      <c r="A160" s="148">
        <v>37</v>
      </c>
      <c r="B160" s="146">
        <f t="shared" ref="B160:V160" si="90">IF(B$55&lt;B106,B106-B$55,0)</f>
        <v>0</v>
      </c>
      <c r="C160" s="146">
        <f t="shared" si="90"/>
        <v>0</v>
      </c>
      <c r="D160" s="146">
        <f t="shared" si="90"/>
        <v>150000</v>
      </c>
      <c r="E160" s="146">
        <f t="shared" si="90"/>
        <v>0</v>
      </c>
      <c r="F160" s="146">
        <f t="shared" si="90"/>
        <v>1035000</v>
      </c>
      <c r="G160" s="146">
        <f t="shared" si="90"/>
        <v>1855000</v>
      </c>
      <c r="H160" s="146">
        <f t="shared" si="90"/>
        <v>830000</v>
      </c>
      <c r="I160" s="146">
        <f t="shared" si="90"/>
        <v>0</v>
      </c>
      <c r="J160" s="146">
        <f t="shared" si="90"/>
        <v>0</v>
      </c>
      <c r="K160" s="146">
        <f t="shared" si="90"/>
        <v>0</v>
      </c>
      <c r="L160" s="146">
        <f t="shared" si="90"/>
        <v>0</v>
      </c>
      <c r="M160" s="146">
        <f t="shared" si="90"/>
        <v>0</v>
      </c>
      <c r="N160" s="146">
        <f t="shared" si="90"/>
        <v>0</v>
      </c>
      <c r="O160" s="146">
        <f t="shared" si="90"/>
        <v>0</v>
      </c>
      <c r="P160" s="146">
        <f t="shared" si="90"/>
        <v>0</v>
      </c>
      <c r="Q160" s="146">
        <f t="shared" si="90"/>
        <v>0</v>
      </c>
      <c r="R160" s="146">
        <f t="shared" si="90"/>
        <v>0</v>
      </c>
      <c r="S160" s="146">
        <f t="shared" si="90"/>
        <v>0</v>
      </c>
      <c r="T160" s="146">
        <f t="shared" si="90"/>
        <v>0</v>
      </c>
      <c r="U160" s="146">
        <f t="shared" si="90"/>
        <v>0</v>
      </c>
      <c r="V160" s="146">
        <f t="shared" si="90"/>
        <v>0</v>
      </c>
      <c r="W160" s="83">
        <f t="shared" si="55"/>
        <v>3870000</v>
      </c>
    </row>
    <row r="161" spans="1:29" x14ac:dyDescent="0.25">
      <c r="A161" s="148">
        <v>38</v>
      </c>
      <c r="B161" s="146">
        <f t="shared" ref="B161:V161" si="91">IF(B$55&lt;B107,B107-B$55,0)</f>
        <v>0</v>
      </c>
      <c r="C161" s="146">
        <f t="shared" si="91"/>
        <v>0</v>
      </c>
      <c r="D161" s="146">
        <f t="shared" si="91"/>
        <v>150000</v>
      </c>
      <c r="E161" s="146">
        <f t="shared" si="91"/>
        <v>0</v>
      </c>
      <c r="F161" s="146">
        <f t="shared" si="91"/>
        <v>1035000</v>
      </c>
      <c r="G161" s="146">
        <f t="shared" si="91"/>
        <v>1855000</v>
      </c>
      <c r="H161" s="146">
        <f t="shared" si="91"/>
        <v>830000</v>
      </c>
      <c r="I161" s="146">
        <f t="shared" si="91"/>
        <v>0</v>
      </c>
      <c r="J161" s="146">
        <f t="shared" si="91"/>
        <v>0</v>
      </c>
      <c r="K161" s="146">
        <f t="shared" si="91"/>
        <v>0</v>
      </c>
      <c r="L161" s="146">
        <f t="shared" si="91"/>
        <v>0</v>
      </c>
      <c r="M161" s="146">
        <f t="shared" si="91"/>
        <v>0</v>
      </c>
      <c r="N161" s="146">
        <f t="shared" si="91"/>
        <v>0</v>
      </c>
      <c r="O161" s="146">
        <f t="shared" si="91"/>
        <v>0</v>
      </c>
      <c r="P161" s="146">
        <f t="shared" si="91"/>
        <v>0</v>
      </c>
      <c r="Q161" s="146">
        <f t="shared" si="91"/>
        <v>0</v>
      </c>
      <c r="R161" s="146">
        <f t="shared" si="91"/>
        <v>0</v>
      </c>
      <c r="S161" s="146">
        <f t="shared" si="91"/>
        <v>0</v>
      </c>
      <c r="T161" s="146">
        <f t="shared" si="91"/>
        <v>0</v>
      </c>
      <c r="U161" s="146">
        <f t="shared" si="91"/>
        <v>0</v>
      </c>
      <c r="V161" s="146">
        <f t="shared" si="91"/>
        <v>0</v>
      </c>
      <c r="W161" s="83">
        <f t="shared" si="55"/>
        <v>3870000</v>
      </c>
    </row>
    <row r="162" spans="1:29" x14ac:dyDescent="0.25">
      <c r="A162" s="148">
        <v>39</v>
      </c>
      <c r="B162" s="146">
        <f t="shared" ref="B162:V162" si="92">IF(B$55&lt;B108,B108-B$55,0)</f>
        <v>0</v>
      </c>
      <c r="C162" s="146">
        <f t="shared" si="92"/>
        <v>0</v>
      </c>
      <c r="D162" s="146">
        <f t="shared" si="92"/>
        <v>150000</v>
      </c>
      <c r="E162" s="146">
        <f t="shared" si="92"/>
        <v>0</v>
      </c>
      <c r="F162" s="146">
        <f t="shared" si="92"/>
        <v>1035000</v>
      </c>
      <c r="G162" s="146">
        <f t="shared" si="92"/>
        <v>1855000</v>
      </c>
      <c r="H162" s="146">
        <f t="shared" si="92"/>
        <v>830000</v>
      </c>
      <c r="I162" s="146">
        <f t="shared" si="92"/>
        <v>0</v>
      </c>
      <c r="J162" s="146">
        <f t="shared" si="92"/>
        <v>0</v>
      </c>
      <c r="K162" s="146">
        <f t="shared" si="92"/>
        <v>0</v>
      </c>
      <c r="L162" s="146">
        <f t="shared" si="92"/>
        <v>0</v>
      </c>
      <c r="M162" s="146">
        <f t="shared" si="92"/>
        <v>0</v>
      </c>
      <c r="N162" s="146">
        <f t="shared" si="92"/>
        <v>0</v>
      </c>
      <c r="O162" s="146">
        <f t="shared" si="92"/>
        <v>0</v>
      </c>
      <c r="P162" s="146">
        <f t="shared" si="92"/>
        <v>0</v>
      </c>
      <c r="Q162" s="146">
        <f t="shared" si="92"/>
        <v>0</v>
      </c>
      <c r="R162" s="146">
        <f t="shared" si="92"/>
        <v>0</v>
      </c>
      <c r="S162" s="146">
        <f t="shared" si="92"/>
        <v>0</v>
      </c>
      <c r="T162" s="146">
        <f t="shared" si="92"/>
        <v>0</v>
      </c>
      <c r="U162" s="146">
        <f t="shared" si="92"/>
        <v>0</v>
      </c>
      <c r="V162" s="146">
        <f t="shared" si="92"/>
        <v>0</v>
      </c>
      <c r="W162" s="83">
        <f t="shared" si="55"/>
        <v>3870000</v>
      </c>
    </row>
    <row r="163" spans="1:29" x14ac:dyDescent="0.25">
      <c r="A163" s="148">
        <v>40</v>
      </c>
      <c r="B163" s="146">
        <f t="shared" ref="B163:V163" si="93">IF(B$55&lt;B109,B109-B$55,0)</f>
        <v>0</v>
      </c>
      <c r="C163" s="146">
        <f t="shared" si="93"/>
        <v>0</v>
      </c>
      <c r="D163" s="146">
        <f t="shared" si="93"/>
        <v>150000</v>
      </c>
      <c r="E163" s="146">
        <f t="shared" si="93"/>
        <v>0</v>
      </c>
      <c r="F163" s="146">
        <f t="shared" si="93"/>
        <v>1035000</v>
      </c>
      <c r="G163" s="146">
        <f t="shared" si="93"/>
        <v>1855000</v>
      </c>
      <c r="H163" s="146">
        <f t="shared" si="93"/>
        <v>830000</v>
      </c>
      <c r="I163" s="146">
        <f t="shared" si="93"/>
        <v>0</v>
      </c>
      <c r="J163" s="146">
        <f t="shared" si="93"/>
        <v>0</v>
      </c>
      <c r="K163" s="146">
        <f t="shared" si="93"/>
        <v>0</v>
      </c>
      <c r="L163" s="146">
        <f t="shared" si="93"/>
        <v>0</v>
      </c>
      <c r="M163" s="146">
        <f t="shared" si="93"/>
        <v>0</v>
      </c>
      <c r="N163" s="146">
        <f t="shared" si="93"/>
        <v>0</v>
      </c>
      <c r="O163" s="146">
        <f t="shared" si="93"/>
        <v>0</v>
      </c>
      <c r="P163" s="146">
        <f t="shared" si="93"/>
        <v>0</v>
      </c>
      <c r="Q163" s="146">
        <f t="shared" si="93"/>
        <v>0</v>
      </c>
      <c r="R163" s="146">
        <f t="shared" si="93"/>
        <v>0</v>
      </c>
      <c r="S163" s="146">
        <f t="shared" si="93"/>
        <v>0</v>
      </c>
      <c r="T163" s="146">
        <f t="shared" si="93"/>
        <v>0</v>
      </c>
      <c r="U163" s="146">
        <f t="shared" si="93"/>
        <v>0</v>
      </c>
      <c r="V163" s="146">
        <f t="shared" si="93"/>
        <v>0</v>
      </c>
      <c r="W163" s="83">
        <f t="shared" si="55"/>
        <v>3870000</v>
      </c>
    </row>
    <row r="164" spans="1:29" x14ac:dyDescent="0.25">
      <c r="A164" s="148">
        <v>41</v>
      </c>
      <c r="B164" s="146">
        <f t="shared" ref="B164:V164" si="94">IF(B$55&lt;B110,B110-B$55,0)</f>
        <v>0</v>
      </c>
      <c r="C164" s="146">
        <f t="shared" si="94"/>
        <v>0</v>
      </c>
      <c r="D164" s="146">
        <f t="shared" si="94"/>
        <v>150000</v>
      </c>
      <c r="E164" s="146">
        <f t="shared" si="94"/>
        <v>0</v>
      </c>
      <c r="F164" s="146">
        <f t="shared" si="94"/>
        <v>1035000</v>
      </c>
      <c r="G164" s="146">
        <f t="shared" si="94"/>
        <v>1855000</v>
      </c>
      <c r="H164" s="146">
        <f t="shared" si="94"/>
        <v>830000</v>
      </c>
      <c r="I164" s="146">
        <f t="shared" si="94"/>
        <v>0</v>
      </c>
      <c r="J164" s="146">
        <f t="shared" si="94"/>
        <v>0</v>
      </c>
      <c r="K164" s="146">
        <f t="shared" si="94"/>
        <v>0</v>
      </c>
      <c r="L164" s="146">
        <f t="shared" si="94"/>
        <v>0</v>
      </c>
      <c r="M164" s="146">
        <f t="shared" si="94"/>
        <v>0</v>
      </c>
      <c r="N164" s="146">
        <f t="shared" si="94"/>
        <v>0</v>
      </c>
      <c r="O164" s="146">
        <f t="shared" si="94"/>
        <v>0</v>
      </c>
      <c r="P164" s="146">
        <f t="shared" si="94"/>
        <v>0</v>
      </c>
      <c r="Q164" s="146">
        <f t="shared" si="94"/>
        <v>0</v>
      </c>
      <c r="R164" s="146">
        <f t="shared" si="94"/>
        <v>0</v>
      </c>
      <c r="S164" s="146">
        <f t="shared" si="94"/>
        <v>0</v>
      </c>
      <c r="T164" s="146">
        <f t="shared" si="94"/>
        <v>0</v>
      </c>
      <c r="U164" s="146">
        <f t="shared" si="94"/>
        <v>0</v>
      </c>
      <c r="V164" s="146">
        <f t="shared" si="94"/>
        <v>0</v>
      </c>
      <c r="W164" s="83">
        <f t="shared" si="55"/>
        <v>3870000</v>
      </c>
    </row>
    <row r="165" spans="1:29" x14ac:dyDescent="0.25">
      <c r="A165" s="148">
        <v>42</v>
      </c>
      <c r="B165" s="146">
        <f t="shared" ref="B165:V165" si="95">IF(B$55&lt;B111,B111-B$55,0)</f>
        <v>0</v>
      </c>
      <c r="C165" s="146">
        <f t="shared" si="95"/>
        <v>0</v>
      </c>
      <c r="D165" s="146">
        <f t="shared" si="95"/>
        <v>150000</v>
      </c>
      <c r="E165" s="146">
        <f t="shared" si="95"/>
        <v>0</v>
      </c>
      <c r="F165" s="146">
        <f t="shared" si="95"/>
        <v>1035000</v>
      </c>
      <c r="G165" s="146">
        <f t="shared" si="95"/>
        <v>1855000</v>
      </c>
      <c r="H165" s="146">
        <f t="shared" si="95"/>
        <v>830000</v>
      </c>
      <c r="I165" s="146">
        <f t="shared" si="95"/>
        <v>0</v>
      </c>
      <c r="J165" s="146">
        <f t="shared" si="95"/>
        <v>0</v>
      </c>
      <c r="K165" s="146">
        <f t="shared" si="95"/>
        <v>0</v>
      </c>
      <c r="L165" s="146">
        <f t="shared" si="95"/>
        <v>0</v>
      </c>
      <c r="M165" s="146">
        <f t="shared" si="95"/>
        <v>0</v>
      </c>
      <c r="N165" s="146">
        <f t="shared" si="95"/>
        <v>0</v>
      </c>
      <c r="O165" s="146">
        <f t="shared" si="95"/>
        <v>0</v>
      </c>
      <c r="P165" s="146">
        <f t="shared" si="95"/>
        <v>0</v>
      </c>
      <c r="Q165" s="146">
        <f t="shared" si="95"/>
        <v>0</v>
      </c>
      <c r="R165" s="146">
        <f t="shared" si="95"/>
        <v>0</v>
      </c>
      <c r="S165" s="146">
        <f t="shared" si="95"/>
        <v>0</v>
      </c>
      <c r="T165" s="146">
        <f t="shared" si="95"/>
        <v>0</v>
      </c>
      <c r="U165" s="146">
        <f t="shared" si="95"/>
        <v>0</v>
      </c>
      <c r="V165" s="146">
        <f t="shared" si="95"/>
        <v>0</v>
      </c>
      <c r="W165" s="83">
        <f t="shared" si="55"/>
        <v>3870000</v>
      </c>
    </row>
    <row r="166" spans="1:29" x14ac:dyDescent="0.25">
      <c r="A166" s="148">
        <v>43</v>
      </c>
      <c r="B166" s="146">
        <f t="shared" ref="B166:V166" si="96">IF(B$55&lt;B112,B112-B$55,0)</f>
        <v>0</v>
      </c>
      <c r="C166" s="146">
        <f t="shared" si="96"/>
        <v>0</v>
      </c>
      <c r="D166" s="146">
        <f t="shared" si="96"/>
        <v>150000</v>
      </c>
      <c r="E166" s="146">
        <f t="shared" si="96"/>
        <v>0</v>
      </c>
      <c r="F166" s="146">
        <f t="shared" si="96"/>
        <v>1035000</v>
      </c>
      <c r="G166" s="146">
        <f t="shared" si="96"/>
        <v>1855000</v>
      </c>
      <c r="H166" s="146">
        <f t="shared" si="96"/>
        <v>830000</v>
      </c>
      <c r="I166" s="146">
        <f t="shared" si="96"/>
        <v>0</v>
      </c>
      <c r="J166" s="146">
        <f t="shared" si="96"/>
        <v>0</v>
      </c>
      <c r="K166" s="146">
        <f t="shared" si="96"/>
        <v>0</v>
      </c>
      <c r="L166" s="146">
        <f t="shared" si="96"/>
        <v>0</v>
      </c>
      <c r="M166" s="146">
        <f t="shared" si="96"/>
        <v>0</v>
      </c>
      <c r="N166" s="146">
        <f t="shared" si="96"/>
        <v>0</v>
      </c>
      <c r="O166" s="146">
        <f t="shared" si="96"/>
        <v>0</v>
      </c>
      <c r="P166" s="146">
        <f t="shared" si="96"/>
        <v>0</v>
      </c>
      <c r="Q166" s="146">
        <f t="shared" si="96"/>
        <v>0</v>
      </c>
      <c r="R166" s="146">
        <f t="shared" si="96"/>
        <v>0</v>
      </c>
      <c r="S166" s="146">
        <f t="shared" si="96"/>
        <v>0</v>
      </c>
      <c r="T166" s="146">
        <f t="shared" si="96"/>
        <v>0</v>
      </c>
      <c r="U166" s="146">
        <f t="shared" si="96"/>
        <v>0</v>
      </c>
      <c r="V166" s="146">
        <f t="shared" si="96"/>
        <v>0</v>
      </c>
      <c r="W166" s="83">
        <f t="shared" si="55"/>
        <v>3870000</v>
      </c>
    </row>
    <row r="167" spans="1:29" x14ac:dyDescent="0.25">
      <c r="A167" s="148">
        <v>44</v>
      </c>
      <c r="B167" s="146">
        <f t="shared" ref="B167:V167" si="97">IF(B$55&lt;B113,B113-B$55,0)</f>
        <v>0</v>
      </c>
      <c r="C167" s="146">
        <f t="shared" si="97"/>
        <v>0</v>
      </c>
      <c r="D167" s="146">
        <f t="shared" si="97"/>
        <v>150000</v>
      </c>
      <c r="E167" s="146">
        <f t="shared" si="97"/>
        <v>0</v>
      </c>
      <c r="F167" s="146">
        <f t="shared" si="97"/>
        <v>1035000</v>
      </c>
      <c r="G167" s="146">
        <f t="shared" si="97"/>
        <v>1855000</v>
      </c>
      <c r="H167" s="146">
        <f t="shared" si="97"/>
        <v>830000</v>
      </c>
      <c r="I167" s="146">
        <f t="shared" si="97"/>
        <v>0</v>
      </c>
      <c r="J167" s="146">
        <f t="shared" si="97"/>
        <v>0</v>
      </c>
      <c r="K167" s="146">
        <f t="shared" si="97"/>
        <v>0</v>
      </c>
      <c r="L167" s="146">
        <f t="shared" si="97"/>
        <v>0</v>
      </c>
      <c r="M167" s="146">
        <f t="shared" si="97"/>
        <v>0</v>
      </c>
      <c r="N167" s="146">
        <f t="shared" si="97"/>
        <v>0</v>
      </c>
      <c r="O167" s="146">
        <f t="shared" si="97"/>
        <v>0</v>
      </c>
      <c r="P167" s="146">
        <f t="shared" si="97"/>
        <v>0</v>
      </c>
      <c r="Q167" s="146">
        <f t="shared" si="97"/>
        <v>0</v>
      </c>
      <c r="R167" s="146">
        <f t="shared" si="97"/>
        <v>0</v>
      </c>
      <c r="S167" s="146">
        <f t="shared" si="97"/>
        <v>0</v>
      </c>
      <c r="T167" s="146">
        <f t="shared" si="97"/>
        <v>0</v>
      </c>
      <c r="U167" s="146">
        <f t="shared" si="97"/>
        <v>0</v>
      </c>
      <c r="V167" s="146">
        <f t="shared" si="97"/>
        <v>0</v>
      </c>
      <c r="W167" s="83">
        <f t="shared" si="55"/>
        <v>3870000</v>
      </c>
    </row>
    <row r="168" spans="1:29" x14ac:dyDescent="0.25">
      <c r="A168" s="148">
        <v>45</v>
      </c>
      <c r="B168" s="146">
        <f t="shared" ref="B168:V168" si="98">IF(B$55&lt;B114,B114-B$55,0)</f>
        <v>0</v>
      </c>
      <c r="C168" s="146">
        <f t="shared" si="98"/>
        <v>0</v>
      </c>
      <c r="D168" s="146">
        <f t="shared" si="98"/>
        <v>150000</v>
      </c>
      <c r="E168" s="146">
        <f t="shared" si="98"/>
        <v>0</v>
      </c>
      <c r="F168" s="146">
        <f t="shared" si="98"/>
        <v>1035000</v>
      </c>
      <c r="G168" s="146">
        <f t="shared" si="98"/>
        <v>1855000</v>
      </c>
      <c r="H168" s="146">
        <f t="shared" si="98"/>
        <v>830000</v>
      </c>
      <c r="I168" s="146">
        <f t="shared" si="98"/>
        <v>0</v>
      </c>
      <c r="J168" s="146">
        <f t="shared" si="98"/>
        <v>0</v>
      </c>
      <c r="K168" s="146">
        <f t="shared" si="98"/>
        <v>0</v>
      </c>
      <c r="L168" s="146">
        <f t="shared" si="98"/>
        <v>0</v>
      </c>
      <c r="M168" s="146">
        <f t="shared" si="98"/>
        <v>0</v>
      </c>
      <c r="N168" s="146">
        <f t="shared" si="98"/>
        <v>0</v>
      </c>
      <c r="O168" s="146">
        <f t="shared" si="98"/>
        <v>0</v>
      </c>
      <c r="P168" s="146">
        <f t="shared" si="98"/>
        <v>0</v>
      </c>
      <c r="Q168" s="146">
        <f t="shared" si="98"/>
        <v>0</v>
      </c>
      <c r="R168" s="146">
        <f t="shared" si="98"/>
        <v>0</v>
      </c>
      <c r="S168" s="146">
        <f t="shared" si="98"/>
        <v>0</v>
      </c>
      <c r="T168" s="146">
        <f t="shared" si="98"/>
        <v>0</v>
      </c>
      <c r="U168" s="146">
        <f t="shared" si="98"/>
        <v>0</v>
      </c>
      <c r="V168" s="146">
        <f t="shared" si="98"/>
        <v>0</v>
      </c>
      <c r="W168" s="83">
        <f t="shared" si="55"/>
        <v>3870000</v>
      </c>
    </row>
    <row r="169" spans="1:29" x14ac:dyDescent="0.25">
      <c r="A169" s="148">
        <v>46</v>
      </c>
      <c r="B169" s="146">
        <f t="shared" ref="B169:V169" si="99">IF(B$55&lt;B115,B115-B$55,0)</f>
        <v>0</v>
      </c>
      <c r="C169" s="146">
        <f t="shared" si="99"/>
        <v>0</v>
      </c>
      <c r="D169" s="146">
        <f t="shared" si="99"/>
        <v>150000</v>
      </c>
      <c r="E169" s="146">
        <f t="shared" si="99"/>
        <v>0</v>
      </c>
      <c r="F169" s="146">
        <f t="shared" si="99"/>
        <v>1035000</v>
      </c>
      <c r="G169" s="146">
        <f t="shared" si="99"/>
        <v>1855000</v>
      </c>
      <c r="H169" s="146">
        <f t="shared" si="99"/>
        <v>830000</v>
      </c>
      <c r="I169" s="146">
        <f t="shared" si="99"/>
        <v>0</v>
      </c>
      <c r="J169" s="146">
        <f t="shared" si="99"/>
        <v>0</v>
      </c>
      <c r="K169" s="146">
        <f t="shared" si="99"/>
        <v>0</v>
      </c>
      <c r="L169" s="146">
        <f t="shared" si="99"/>
        <v>0</v>
      </c>
      <c r="M169" s="146">
        <f t="shared" si="99"/>
        <v>0</v>
      </c>
      <c r="N169" s="146">
        <f t="shared" si="99"/>
        <v>0</v>
      </c>
      <c r="O169" s="146">
        <f t="shared" si="99"/>
        <v>0</v>
      </c>
      <c r="P169" s="146">
        <f t="shared" si="99"/>
        <v>0</v>
      </c>
      <c r="Q169" s="146">
        <f t="shared" si="99"/>
        <v>0</v>
      </c>
      <c r="R169" s="146">
        <f t="shared" si="99"/>
        <v>0</v>
      </c>
      <c r="S169" s="146">
        <f t="shared" si="99"/>
        <v>0</v>
      </c>
      <c r="T169" s="146">
        <f t="shared" si="99"/>
        <v>0</v>
      </c>
      <c r="U169" s="146">
        <f t="shared" si="99"/>
        <v>0</v>
      </c>
      <c r="V169" s="146">
        <f t="shared" si="99"/>
        <v>0</v>
      </c>
      <c r="W169" s="83">
        <f t="shared" si="55"/>
        <v>3870000</v>
      </c>
    </row>
    <row r="170" spans="1:29" x14ac:dyDescent="0.25">
      <c r="A170" s="148">
        <v>47</v>
      </c>
      <c r="B170" s="146">
        <f t="shared" ref="B170:V170" si="100">IF(B$55&lt;B116,B116-B$55,0)</f>
        <v>0</v>
      </c>
      <c r="C170" s="146">
        <f t="shared" si="100"/>
        <v>0</v>
      </c>
      <c r="D170" s="146">
        <f t="shared" si="100"/>
        <v>150000</v>
      </c>
      <c r="E170" s="146">
        <f t="shared" si="100"/>
        <v>0</v>
      </c>
      <c r="F170" s="146">
        <f t="shared" si="100"/>
        <v>1035000</v>
      </c>
      <c r="G170" s="146">
        <f t="shared" si="100"/>
        <v>1855000</v>
      </c>
      <c r="H170" s="146">
        <f t="shared" si="100"/>
        <v>830000</v>
      </c>
      <c r="I170" s="146">
        <f t="shared" si="100"/>
        <v>0</v>
      </c>
      <c r="J170" s="146">
        <f t="shared" si="100"/>
        <v>0</v>
      </c>
      <c r="K170" s="146">
        <f t="shared" si="100"/>
        <v>0</v>
      </c>
      <c r="L170" s="146">
        <f t="shared" si="100"/>
        <v>0</v>
      </c>
      <c r="M170" s="146">
        <f t="shared" si="100"/>
        <v>0</v>
      </c>
      <c r="N170" s="146">
        <f t="shared" si="100"/>
        <v>0</v>
      </c>
      <c r="O170" s="146">
        <f t="shared" si="100"/>
        <v>0</v>
      </c>
      <c r="P170" s="146">
        <f t="shared" si="100"/>
        <v>0</v>
      </c>
      <c r="Q170" s="146">
        <f t="shared" si="100"/>
        <v>0</v>
      </c>
      <c r="R170" s="146">
        <f t="shared" si="100"/>
        <v>0</v>
      </c>
      <c r="S170" s="146">
        <f t="shared" si="100"/>
        <v>0</v>
      </c>
      <c r="T170" s="146">
        <f t="shared" si="100"/>
        <v>0</v>
      </c>
      <c r="U170" s="146">
        <f t="shared" si="100"/>
        <v>0</v>
      </c>
      <c r="V170" s="146">
        <f t="shared" si="100"/>
        <v>0</v>
      </c>
      <c r="W170" s="83">
        <f t="shared" si="55"/>
        <v>3870000</v>
      </c>
    </row>
    <row r="171" spans="1:29" x14ac:dyDescent="0.25">
      <c r="A171" s="148">
        <v>48</v>
      </c>
      <c r="B171" s="146">
        <f t="shared" ref="B171:V171" si="101">IF(B$55&lt;B117,B117-B$55,0)</f>
        <v>0</v>
      </c>
      <c r="C171" s="146">
        <f t="shared" si="101"/>
        <v>0</v>
      </c>
      <c r="D171" s="146">
        <f t="shared" si="101"/>
        <v>150000</v>
      </c>
      <c r="E171" s="146">
        <f t="shared" si="101"/>
        <v>0</v>
      </c>
      <c r="F171" s="146">
        <f t="shared" si="101"/>
        <v>1035000</v>
      </c>
      <c r="G171" s="146">
        <f t="shared" si="101"/>
        <v>1855000</v>
      </c>
      <c r="H171" s="146">
        <f t="shared" si="101"/>
        <v>830000</v>
      </c>
      <c r="I171" s="146">
        <f t="shared" si="101"/>
        <v>0</v>
      </c>
      <c r="J171" s="146">
        <f t="shared" si="101"/>
        <v>0</v>
      </c>
      <c r="K171" s="146">
        <f t="shared" si="101"/>
        <v>0</v>
      </c>
      <c r="L171" s="146">
        <f t="shared" si="101"/>
        <v>0</v>
      </c>
      <c r="M171" s="146">
        <f t="shared" si="101"/>
        <v>0</v>
      </c>
      <c r="N171" s="146">
        <f t="shared" si="101"/>
        <v>0</v>
      </c>
      <c r="O171" s="146">
        <f t="shared" si="101"/>
        <v>0</v>
      </c>
      <c r="P171" s="146">
        <f t="shared" si="101"/>
        <v>0</v>
      </c>
      <c r="Q171" s="146">
        <f t="shared" si="101"/>
        <v>0</v>
      </c>
      <c r="R171" s="146">
        <f t="shared" si="101"/>
        <v>0</v>
      </c>
      <c r="S171" s="146">
        <f t="shared" si="101"/>
        <v>0</v>
      </c>
      <c r="T171" s="146">
        <f t="shared" si="101"/>
        <v>0</v>
      </c>
      <c r="U171" s="146">
        <f t="shared" si="101"/>
        <v>0</v>
      </c>
      <c r="V171" s="146">
        <f t="shared" si="101"/>
        <v>0</v>
      </c>
      <c r="W171" s="83">
        <f t="shared" si="55"/>
        <v>3870000</v>
      </c>
    </row>
    <row r="172" spans="1:29" x14ac:dyDescent="0.25">
      <c r="A172" s="148">
        <v>49</v>
      </c>
      <c r="B172" s="146">
        <f t="shared" ref="B172:V172" si="102">IF(B$55&lt;B118,B118-B$55,0)</f>
        <v>0</v>
      </c>
      <c r="C172" s="146">
        <f t="shared" si="102"/>
        <v>0</v>
      </c>
      <c r="D172" s="146">
        <f t="shared" si="102"/>
        <v>150000</v>
      </c>
      <c r="E172" s="146">
        <f t="shared" si="102"/>
        <v>0</v>
      </c>
      <c r="F172" s="146">
        <f t="shared" si="102"/>
        <v>1035000</v>
      </c>
      <c r="G172" s="146">
        <f t="shared" si="102"/>
        <v>1855000</v>
      </c>
      <c r="H172" s="146">
        <f t="shared" si="102"/>
        <v>830000</v>
      </c>
      <c r="I172" s="146">
        <f t="shared" si="102"/>
        <v>0</v>
      </c>
      <c r="J172" s="146">
        <f t="shared" si="102"/>
        <v>0</v>
      </c>
      <c r="K172" s="146">
        <f t="shared" si="102"/>
        <v>0</v>
      </c>
      <c r="L172" s="146">
        <f t="shared" si="102"/>
        <v>0</v>
      </c>
      <c r="M172" s="146">
        <f t="shared" si="102"/>
        <v>0</v>
      </c>
      <c r="N172" s="146">
        <f t="shared" si="102"/>
        <v>0</v>
      </c>
      <c r="O172" s="146">
        <f t="shared" si="102"/>
        <v>0</v>
      </c>
      <c r="P172" s="146">
        <f t="shared" si="102"/>
        <v>0</v>
      </c>
      <c r="Q172" s="146">
        <f t="shared" si="102"/>
        <v>0</v>
      </c>
      <c r="R172" s="146">
        <f t="shared" si="102"/>
        <v>0</v>
      </c>
      <c r="S172" s="146">
        <f t="shared" si="102"/>
        <v>0</v>
      </c>
      <c r="T172" s="146">
        <f t="shared" si="102"/>
        <v>0</v>
      </c>
      <c r="U172" s="146">
        <f t="shared" si="102"/>
        <v>0</v>
      </c>
      <c r="V172" s="146">
        <f t="shared" si="102"/>
        <v>0</v>
      </c>
      <c r="W172" s="83">
        <f t="shared" si="55"/>
        <v>3870000</v>
      </c>
    </row>
    <row r="173" spans="1:29" ht="15.75" thickBot="1" x14ac:dyDescent="0.3">
      <c r="A173" s="150">
        <v>50</v>
      </c>
      <c r="B173" s="146">
        <f t="shared" ref="B173:V173" si="103">IF(B$55&lt;B119,B119-B$55,0)</f>
        <v>0</v>
      </c>
      <c r="C173" s="146">
        <f t="shared" si="103"/>
        <v>0</v>
      </c>
      <c r="D173" s="146">
        <f t="shared" si="103"/>
        <v>150000</v>
      </c>
      <c r="E173" s="146">
        <f t="shared" si="103"/>
        <v>0</v>
      </c>
      <c r="F173" s="146">
        <f t="shared" si="103"/>
        <v>1035000</v>
      </c>
      <c r="G173" s="146">
        <f t="shared" si="103"/>
        <v>1855000</v>
      </c>
      <c r="H173" s="146">
        <f t="shared" si="103"/>
        <v>830000</v>
      </c>
      <c r="I173" s="146">
        <f t="shared" si="103"/>
        <v>0</v>
      </c>
      <c r="J173" s="146">
        <f t="shared" si="103"/>
        <v>0</v>
      </c>
      <c r="K173" s="146">
        <f t="shared" si="103"/>
        <v>0</v>
      </c>
      <c r="L173" s="146">
        <f t="shared" si="103"/>
        <v>0</v>
      </c>
      <c r="M173" s="146">
        <f t="shared" si="103"/>
        <v>0</v>
      </c>
      <c r="N173" s="146">
        <f t="shared" si="103"/>
        <v>0</v>
      </c>
      <c r="O173" s="146">
        <f t="shared" si="103"/>
        <v>0</v>
      </c>
      <c r="P173" s="146">
        <f t="shared" si="103"/>
        <v>0</v>
      </c>
      <c r="Q173" s="146">
        <f t="shared" si="103"/>
        <v>0</v>
      </c>
      <c r="R173" s="146">
        <f t="shared" si="103"/>
        <v>0</v>
      </c>
      <c r="S173" s="146">
        <f t="shared" si="103"/>
        <v>0</v>
      </c>
      <c r="T173" s="146">
        <f t="shared" si="103"/>
        <v>0</v>
      </c>
      <c r="U173" s="146">
        <f t="shared" si="103"/>
        <v>0</v>
      </c>
      <c r="V173" s="146">
        <f t="shared" si="103"/>
        <v>0</v>
      </c>
      <c r="W173" s="89">
        <f t="shared" si="55"/>
        <v>3870000</v>
      </c>
    </row>
    <row r="174" spans="1:29" ht="15.75" thickBot="1" x14ac:dyDescent="0.3"/>
    <row r="175" spans="1:29" ht="15.75" thickBot="1" x14ac:dyDescent="0.3">
      <c r="A175" s="189" t="s">
        <v>51</v>
      </c>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90"/>
      <c r="Y175" s="188" t="s">
        <v>52</v>
      </c>
      <c r="Z175" s="189"/>
      <c r="AA175" s="189"/>
      <c r="AB175" s="189"/>
      <c r="AC175" s="190"/>
    </row>
    <row r="176" spans="1:29" ht="15.75" thickBot="1" x14ac:dyDescent="0.3">
      <c r="A176" s="46" t="s">
        <v>40</v>
      </c>
      <c r="B176" s="46"/>
      <c r="C176" s="46" t="s">
        <v>3</v>
      </c>
      <c r="D176" s="46" t="s">
        <v>4</v>
      </c>
      <c r="E176" s="46" t="s">
        <v>5</v>
      </c>
      <c r="F176" s="46" t="s">
        <v>6</v>
      </c>
      <c r="G176" s="46" t="s">
        <v>7</v>
      </c>
      <c r="H176" s="46" t="s">
        <v>8</v>
      </c>
      <c r="I176" s="46" t="s">
        <v>9</v>
      </c>
      <c r="J176" s="46" t="s">
        <v>10</v>
      </c>
      <c r="K176" s="46" t="s">
        <v>11</v>
      </c>
      <c r="L176" s="46" t="s">
        <v>12</v>
      </c>
      <c r="M176" s="46" t="s">
        <v>22</v>
      </c>
      <c r="N176" s="46" t="s">
        <v>23</v>
      </c>
      <c r="O176" s="46" t="s">
        <v>24</v>
      </c>
      <c r="P176" s="46" t="s">
        <v>25</v>
      </c>
      <c r="Q176" s="46" t="s">
        <v>26</v>
      </c>
      <c r="R176" s="46" t="s">
        <v>27</v>
      </c>
      <c r="S176" s="46" t="s">
        <v>28</v>
      </c>
      <c r="T176" s="46" t="s">
        <v>29</v>
      </c>
      <c r="U176" s="46" t="s">
        <v>30</v>
      </c>
      <c r="V176" s="46" t="s">
        <v>31</v>
      </c>
      <c r="W176" s="46" t="s">
        <v>39</v>
      </c>
      <c r="Y176" s="65" t="s">
        <v>59</v>
      </c>
      <c r="Z176" s="59" t="s">
        <v>58</v>
      </c>
      <c r="AA176" s="7" t="s">
        <v>43</v>
      </c>
      <c r="AB176" s="6" t="s">
        <v>66</v>
      </c>
      <c r="AC176" s="6" t="s">
        <v>41</v>
      </c>
    </row>
    <row r="177" spans="1:32" x14ac:dyDescent="0.25">
      <c r="A177" s="81">
        <v>1</v>
      </c>
      <c r="B177" s="154"/>
      <c r="C177" s="82">
        <f>IF($Z$59*C70&lt;=C124,0,$Z$59*C70-C124)</f>
        <v>50000</v>
      </c>
      <c r="D177" s="82">
        <f t="shared" ref="D177:V177" si="104">IF($Z$59*D70&lt;=D124,0,$Z$59*D70-D124)</f>
        <v>60000</v>
      </c>
      <c r="E177" s="82">
        <f t="shared" si="104"/>
        <v>40000</v>
      </c>
      <c r="F177" s="82">
        <f t="shared" si="104"/>
        <v>32500</v>
      </c>
      <c r="G177" s="82">
        <f t="shared" si="104"/>
        <v>47500</v>
      </c>
      <c r="H177" s="82">
        <f t="shared" si="104"/>
        <v>0</v>
      </c>
      <c r="I177" s="82">
        <f t="shared" si="104"/>
        <v>0</v>
      </c>
      <c r="J177" s="82">
        <f t="shared" si="104"/>
        <v>0</v>
      </c>
      <c r="K177" s="82">
        <f t="shared" si="104"/>
        <v>0</v>
      </c>
      <c r="L177" s="82">
        <f t="shared" si="104"/>
        <v>0</v>
      </c>
      <c r="M177" s="82">
        <f t="shared" si="104"/>
        <v>0</v>
      </c>
      <c r="N177" s="82">
        <f t="shared" si="104"/>
        <v>0</v>
      </c>
      <c r="O177" s="82">
        <f t="shared" si="104"/>
        <v>0</v>
      </c>
      <c r="P177" s="82">
        <f t="shared" si="104"/>
        <v>0</v>
      </c>
      <c r="Q177" s="82">
        <f t="shared" si="104"/>
        <v>0</v>
      </c>
      <c r="R177" s="82">
        <f t="shared" si="104"/>
        <v>0</v>
      </c>
      <c r="S177" s="82">
        <f t="shared" si="104"/>
        <v>0</v>
      </c>
      <c r="T177" s="82">
        <f t="shared" si="104"/>
        <v>0</v>
      </c>
      <c r="U177" s="82">
        <f t="shared" si="104"/>
        <v>0</v>
      </c>
      <c r="V177" s="82">
        <f t="shared" si="104"/>
        <v>0</v>
      </c>
      <c r="W177" s="83">
        <f>SUM(C177:V177)</f>
        <v>230000</v>
      </c>
      <c r="X177" s="58"/>
      <c r="Y177" s="75">
        <f>W124+W177</f>
        <v>230000</v>
      </c>
      <c r="Z177" s="76">
        <f>IF(W70&gt;Y177,W70,Y177)</f>
        <v>766666.66666666663</v>
      </c>
      <c r="AA177" s="160">
        <f>IF((Z177-Y177)&gt;0,(Z177-Y177),0)</f>
        <v>536666.66666666663</v>
      </c>
      <c r="AB177" s="161" t="str">
        <f t="shared" ref="AB177" si="105">IF(Y177&lt;Z177,"YES","NO")</f>
        <v>YES</v>
      </c>
      <c r="AC177" s="162">
        <v>1</v>
      </c>
      <c r="AF177" s="60"/>
    </row>
    <row r="178" spans="1:32" x14ac:dyDescent="0.25">
      <c r="A178" s="81">
        <v>2</v>
      </c>
      <c r="B178" s="154"/>
      <c r="C178" s="82">
        <f t="shared" ref="C178:V178" si="106">IF($Z$59*C71&lt;=C125,0,$Z$59*C71-C125)</f>
        <v>60000</v>
      </c>
      <c r="D178" s="82">
        <f t="shared" si="106"/>
        <v>65000</v>
      </c>
      <c r="E178" s="82">
        <f t="shared" si="106"/>
        <v>50000</v>
      </c>
      <c r="F178" s="82">
        <f t="shared" si="106"/>
        <v>40000</v>
      </c>
      <c r="G178" s="82">
        <f t="shared" si="106"/>
        <v>125500</v>
      </c>
      <c r="H178" s="82">
        <f t="shared" si="106"/>
        <v>0</v>
      </c>
      <c r="I178" s="82">
        <f t="shared" si="106"/>
        <v>0</v>
      </c>
      <c r="J178" s="82">
        <f t="shared" si="106"/>
        <v>0</v>
      </c>
      <c r="K178" s="82">
        <f t="shared" si="106"/>
        <v>0</v>
      </c>
      <c r="L178" s="82">
        <f t="shared" si="106"/>
        <v>0</v>
      </c>
      <c r="M178" s="82">
        <f t="shared" si="106"/>
        <v>0</v>
      </c>
      <c r="N178" s="82">
        <f t="shared" si="106"/>
        <v>0</v>
      </c>
      <c r="O178" s="82">
        <f t="shared" si="106"/>
        <v>0</v>
      </c>
      <c r="P178" s="82">
        <f t="shared" si="106"/>
        <v>0</v>
      </c>
      <c r="Q178" s="82">
        <f t="shared" si="106"/>
        <v>0</v>
      </c>
      <c r="R178" s="82">
        <f t="shared" si="106"/>
        <v>0</v>
      </c>
      <c r="S178" s="82">
        <f t="shared" si="106"/>
        <v>0</v>
      </c>
      <c r="T178" s="82">
        <f t="shared" si="106"/>
        <v>0</v>
      </c>
      <c r="U178" s="82">
        <f t="shared" si="106"/>
        <v>0</v>
      </c>
      <c r="V178" s="82">
        <f t="shared" si="106"/>
        <v>0</v>
      </c>
      <c r="W178" s="83">
        <f t="shared" ref="W178:W226" si="107">SUM(C178:V178)</f>
        <v>340500</v>
      </c>
      <c r="X178" s="58"/>
      <c r="Y178" s="81">
        <f t="shared" ref="Y178:Y226" si="108">W125+W178</f>
        <v>340500</v>
      </c>
      <c r="Z178" s="82">
        <f t="shared" ref="Z178:Z226" si="109">IF(W71&gt;Y178,W71,Y178)</f>
        <v>1135000</v>
      </c>
      <c r="AA178" s="163">
        <f t="shared" ref="AA178:AA226" si="110">IF((Z178-Y178)&gt;0,(Z178-Y178),0)</f>
        <v>794500</v>
      </c>
      <c r="AB178" s="164" t="str">
        <f>IF(AND(Y178&lt;Z178,NOT(Y177=Y178)),"YES","NO")</f>
        <v>YES</v>
      </c>
      <c r="AC178" s="165">
        <v>2</v>
      </c>
    </row>
    <row r="179" spans="1:32" x14ac:dyDescent="0.25">
      <c r="A179" s="81">
        <v>3</v>
      </c>
      <c r="B179" s="154"/>
      <c r="C179" s="82">
        <f t="shared" ref="C179:V179" si="111">IF($Z$59*C72&lt;=C126,0,$Z$59*C72-C126)</f>
        <v>125000</v>
      </c>
      <c r="D179" s="82">
        <f t="shared" si="111"/>
        <v>65000</v>
      </c>
      <c r="E179" s="82">
        <f t="shared" si="111"/>
        <v>425000</v>
      </c>
      <c r="F179" s="82">
        <f t="shared" si="111"/>
        <v>63500</v>
      </c>
      <c r="G179" s="82">
        <f t="shared" si="111"/>
        <v>214500</v>
      </c>
      <c r="H179" s="82">
        <f t="shared" si="111"/>
        <v>0</v>
      </c>
      <c r="I179" s="82">
        <f t="shared" si="111"/>
        <v>0</v>
      </c>
      <c r="J179" s="82">
        <f t="shared" si="111"/>
        <v>0</v>
      </c>
      <c r="K179" s="82">
        <f t="shared" si="111"/>
        <v>0</v>
      </c>
      <c r="L179" s="82">
        <f t="shared" si="111"/>
        <v>0</v>
      </c>
      <c r="M179" s="82">
        <f t="shared" si="111"/>
        <v>0</v>
      </c>
      <c r="N179" s="82">
        <f t="shared" si="111"/>
        <v>0</v>
      </c>
      <c r="O179" s="82">
        <f t="shared" si="111"/>
        <v>0</v>
      </c>
      <c r="P179" s="82">
        <f t="shared" si="111"/>
        <v>0</v>
      </c>
      <c r="Q179" s="82">
        <f t="shared" si="111"/>
        <v>0</v>
      </c>
      <c r="R179" s="82">
        <f t="shared" si="111"/>
        <v>0</v>
      </c>
      <c r="S179" s="82">
        <f t="shared" si="111"/>
        <v>0</v>
      </c>
      <c r="T179" s="82">
        <f t="shared" si="111"/>
        <v>0</v>
      </c>
      <c r="U179" s="82">
        <f t="shared" si="111"/>
        <v>0</v>
      </c>
      <c r="V179" s="82">
        <f t="shared" si="111"/>
        <v>0</v>
      </c>
      <c r="W179" s="83">
        <f t="shared" si="107"/>
        <v>893000</v>
      </c>
      <c r="X179" s="58"/>
      <c r="Y179" s="81">
        <f t="shared" si="108"/>
        <v>1043000</v>
      </c>
      <c r="Z179" s="82">
        <f t="shared" si="109"/>
        <v>3476666.6666666665</v>
      </c>
      <c r="AA179" s="163">
        <f t="shared" si="110"/>
        <v>2433666.6666666665</v>
      </c>
      <c r="AB179" s="164" t="str">
        <f t="shared" ref="AB179:AB226" si="112">IF(AND(Y179&lt;Z179,NOT(Y178=Y179)),"YES","NO")</f>
        <v>YES</v>
      </c>
      <c r="AC179" s="165">
        <v>3</v>
      </c>
    </row>
    <row r="180" spans="1:32" x14ac:dyDescent="0.25">
      <c r="A180" s="81">
        <v>4</v>
      </c>
      <c r="B180" s="154"/>
      <c r="C180" s="82">
        <f t="shared" ref="C180:V180" si="113">IF($Z$59*C73&lt;=C127,0,$Z$59*C73-C127)</f>
        <v>125000</v>
      </c>
      <c r="D180" s="82">
        <f t="shared" si="113"/>
        <v>65000</v>
      </c>
      <c r="E180" s="82">
        <f t="shared" si="113"/>
        <v>430000</v>
      </c>
      <c r="F180" s="82">
        <f t="shared" si="113"/>
        <v>73500</v>
      </c>
      <c r="G180" s="82">
        <f t="shared" si="113"/>
        <v>222000</v>
      </c>
      <c r="H180" s="82">
        <f t="shared" si="113"/>
        <v>78000</v>
      </c>
      <c r="I180" s="82">
        <f t="shared" si="113"/>
        <v>0</v>
      </c>
      <c r="J180" s="82">
        <f t="shared" si="113"/>
        <v>0</v>
      </c>
      <c r="K180" s="82">
        <f t="shared" si="113"/>
        <v>0</v>
      </c>
      <c r="L180" s="82">
        <f t="shared" si="113"/>
        <v>0</v>
      </c>
      <c r="M180" s="82">
        <f t="shared" si="113"/>
        <v>0</v>
      </c>
      <c r="N180" s="82">
        <f t="shared" si="113"/>
        <v>0</v>
      </c>
      <c r="O180" s="82">
        <f t="shared" si="113"/>
        <v>0</v>
      </c>
      <c r="P180" s="82">
        <f t="shared" si="113"/>
        <v>0</v>
      </c>
      <c r="Q180" s="82">
        <f t="shared" si="113"/>
        <v>0</v>
      </c>
      <c r="R180" s="82">
        <f t="shared" si="113"/>
        <v>0</v>
      </c>
      <c r="S180" s="82">
        <f t="shared" si="113"/>
        <v>0</v>
      </c>
      <c r="T180" s="82">
        <f t="shared" si="113"/>
        <v>0</v>
      </c>
      <c r="U180" s="82">
        <f t="shared" si="113"/>
        <v>0</v>
      </c>
      <c r="V180" s="82">
        <f t="shared" si="113"/>
        <v>0</v>
      </c>
      <c r="W180" s="83">
        <f t="shared" si="107"/>
        <v>993500</v>
      </c>
      <c r="X180" s="58"/>
      <c r="Y180" s="81">
        <f t="shared" si="108"/>
        <v>1143500</v>
      </c>
      <c r="Z180" s="82">
        <f t="shared" si="109"/>
        <v>3811666.6666666665</v>
      </c>
      <c r="AA180" s="163">
        <f t="shared" si="110"/>
        <v>2668166.6666666665</v>
      </c>
      <c r="AB180" s="164" t="str">
        <f t="shared" si="112"/>
        <v>YES</v>
      </c>
      <c r="AC180" s="165">
        <v>4</v>
      </c>
    </row>
    <row r="181" spans="1:32" x14ac:dyDescent="0.25">
      <c r="A181" s="81">
        <v>5</v>
      </c>
      <c r="B181" s="154"/>
      <c r="C181" s="82">
        <f t="shared" ref="C181:V181" si="114">IF($Z$59*C74&lt;=C128,0,$Z$59*C74-C128)</f>
        <v>125000</v>
      </c>
      <c r="D181" s="82">
        <f t="shared" si="114"/>
        <v>65000</v>
      </c>
      <c r="E181" s="82">
        <f t="shared" si="114"/>
        <v>580000</v>
      </c>
      <c r="F181" s="82">
        <f t="shared" si="114"/>
        <v>448500</v>
      </c>
      <c r="G181" s="82">
        <f t="shared" si="114"/>
        <v>245500</v>
      </c>
      <c r="H181" s="82">
        <f t="shared" si="114"/>
        <v>167000</v>
      </c>
      <c r="I181" s="82">
        <f t="shared" si="114"/>
        <v>0</v>
      </c>
      <c r="J181" s="82">
        <f t="shared" si="114"/>
        <v>0</v>
      </c>
      <c r="K181" s="82">
        <f t="shared" si="114"/>
        <v>0</v>
      </c>
      <c r="L181" s="82">
        <f t="shared" si="114"/>
        <v>0</v>
      </c>
      <c r="M181" s="82">
        <f t="shared" si="114"/>
        <v>0</v>
      </c>
      <c r="N181" s="82">
        <f t="shared" si="114"/>
        <v>0</v>
      </c>
      <c r="O181" s="82">
        <f t="shared" si="114"/>
        <v>0</v>
      </c>
      <c r="P181" s="82">
        <f t="shared" si="114"/>
        <v>0</v>
      </c>
      <c r="Q181" s="82">
        <f t="shared" si="114"/>
        <v>0</v>
      </c>
      <c r="R181" s="82">
        <f t="shared" si="114"/>
        <v>0</v>
      </c>
      <c r="S181" s="82">
        <f t="shared" si="114"/>
        <v>0</v>
      </c>
      <c r="T181" s="82">
        <f t="shared" si="114"/>
        <v>0</v>
      </c>
      <c r="U181" s="82">
        <f t="shared" si="114"/>
        <v>0</v>
      </c>
      <c r="V181" s="82">
        <f t="shared" si="114"/>
        <v>0</v>
      </c>
      <c r="W181" s="83">
        <f t="shared" si="107"/>
        <v>1631000</v>
      </c>
      <c r="X181" s="58"/>
      <c r="Y181" s="81">
        <f t="shared" si="108"/>
        <v>1781000</v>
      </c>
      <c r="Z181" s="82">
        <f t="shared" si="109"/>
        <v>5936666.666666667</v>
      </c>
      <c r="AA181" s="163">
        <f t="shared" si="110"/>
        <v>4155666.666666667</v>
      </c>
      <c r="AB181" s="164" t="str">
        <f t="shared" si="112"/>
        <v>YES</v>
      </c>
      <c r="AC181" s="165">
        <v>5</v>
      </c>
    </row>
    <row r="182" spans="1:32" x14ac:dyDescent="0.25">
      <c r="A182" s="81">
        <v>6</v>
      </c>
      <c r="B182" s="154"/>
      <c r="C182" s="82">
        <f t="shared" ref="C182:V182" si="115">IF($Z$59*C75&lt;=C129,0,$Z$59*C75-C129)</f>
        <v>125000</v>
      </c>
      <c r="D182" s="82">
        <f t="shared" si="115"/>
        <v>65000</v>
      </c>
      <c r="E182" s="82">
        <f t="shared" si="115"/>
        <v>580000</v>
      </c>
      <c r="F182" s="82">
        <f t="shared" si="115"/>
        <v>453500</v>
      </c>
      <c r="G182" s="82">
        <f t="shared" si="115"/>
        <v>255500</v>
      </c>
      <c r="H182" s="82">
        <f t="shared" si="115"/>
        <v>174500</v>
      </c>
      <c r="I182" s="82">
        <f t="shared" si="115"/>
        <v>78000</v>
      </c>
      <c r="J182" s="82">
        <f t="shared" si="115"/>
        <v>0</v>
      </c>
      <c r="K182" s="82">
        <f t="shared" si="115"/>
        <v>0</v>
      </c>
      <c r="L182" s="82">
        <f t="shared" si="115"/>
        <v>0</v>
      </c>
      <c r="M182" s="82">
        <f t="shared" si="115"/>
        <v>0</v>
      </c>
      <c r="N182" s="82">
        <f t="shared" si="115"/>
        <v>0</v>
      </c>
      <c r="O182" s="82">
        <f t="shared" si="115"/>
        <v>0</v>
      </c>
      <c r="P182" s="82">
        <f t="shared" si="115"/>
        <v>0</v>
      </c>
      <c r="Q182" s="82">
        <f t="shared" si="115"/>
        <v>0</v>
      </c>
      <c r="R182" s="82">
        <f t="shared" si="115"/>
        <v>0</v>
      </c>
      <c r="S182" s="82">
        <f t="shared" si="115"/>
        <v>0</v>
      </c>
      <c r="T182" s="82">
        <f t="shared" si="115"/>
        <v>0</v>
      </c>
      <c r="U182" s="82">
        <f t="shared" si="115"/>
        <v>0</v>
      </c>
      <c r="V182" s="82">
        <f t="shared" si="115"/>
        <v>0</v>
      </c>
      <c r="W182" s="83">
        <f t="shared" si="107"/>
        <v>1731500</v>
      </c>
      <c r="X182" s="58"/>
      <c r="Y182" s="81">
        <f t="shared" si="108"/>
        <v>1881500</v>
      </c>
      <c r="Z182" s="82">
        <f t="shared" si="109"/>
        <v>6271666.666666667</v>
      </c>
      <c r="AA182" s="163">
        <f t="shared" si="110"/>
        <v>4390166.666666667</v>
      </c>
      <c r="AB182" s="164" t="str">
        <f t="shared" si="112"/>
        <v>YES</v>
      </c>
      <c r="AC182" s="165">
        <v>6</v>
      </c>
    </row>
    <row r="183" spans="1:32" x14ac:dyDescent="0.25">
      <c r="A183" s="81">
        <v>7</v>
      </c>
      <c r="B183" s="154"/>
      <c r="C183" s="82">
        <f t="shared" ref="C183:V183" si="116">IF($Z$59*C76&lt;=C130,0,$Z$59*C76-C130)</f>
        <v>125000</v>
      </c>
      <c r="D183" s="82">
        <f t="shared" si="116"/>
        <v>65000</v>
      </c>
      <c r="E183" s="82">
        <f t="shared" si="116"/>
        <v>580000</v>
      </c>
      <c r="F183" s="82">
        <f t="shared" si="116"/>
        <v>0</v>
      </c>
      <c r="G183" s="82">
        <f t="shared" si="116"/>
        <v>325500</v>
      </c>
      <c r="H183" s="82">
        <f t="shared" si="116"/>
        <v>198000</v>
      </c>
      <c r="I183" s="82">
        <f t="shared" si="116"/>
        <v>167000</v>
      </c>
      <c r="J183" s="82">
        <f t="shared" si="116"/>
        <v>0</v>
      </c>
      <c r="K183" s="82">
        <f t="shared" si="116"/>
        <v>0</v>
      </c>
      <c r="L183" s="82">
        <f t="shared" si="116"/>
        <v>0</v>
      </c>
      <c r="M183" s="82">
        <f t="shared" si="116"/>
        <v>0</v>
      </c>
      <c r="N183" s="82">
        <f t="shared" si="116"/>
        <v>0</v>
      </c>
      <c r="O183" s="82">
        <f t="shared" si="116"/>
        <v>0</v>
      </c>
      <c r="P183" s="82">
        <f t="shared" si="116"/>
        <v>0</v>
      </c>
      <c r="Q183" s="82">
        <f t="shared" si="116"/>
        <v>0</v>
      </c>
      <c r="R183" s="82">
        <f t="shared" si="116"/>
        <v>0</v>
      </c>
      <c r="S183" s="82">
        <f t="shared" si="116"/>
        <v>0</v>
      </c>
      <c r="T183" s="82">
        <f t="shared" si="116"/>
        <v>0</v>
      </c>
      <c r="U183" s="82">
        <f t="shared" si="116"/>
        <v>0</v>
      </c>
      <c r="V183" s="82">
        <f t="shared" si="116"/>
        <v>0</v>
      </c>
      <c r="W183" s="83">
        <f t="shared" si="107"/>
        <v>1460500</v>
      </c>
      <c r="X183" s="58"/>
      <c r="Y183" s="81">
        <f t="shared" si="108"/>
        <v>2950500</v>
      </c>
      <c r="Z183" s="82">
        <f t="shared" si="109"/>
        <v>8000000</v>
      </c>
      <c r="AA183" s="163">
        <f t="shared" si="110"/>
        <v>5049500</v>
      </c>
      <c r="AB183" s="164" t="str">
        <f t="shared" si="112"/>
        <v>YES</v>
      </c>
      <c r="AC183" s="165">
        <v>7</v>
      </c>
    </row>
    <row r="184" spans="1:32" x14ac:dyDescent="0.25">
      <c r="A184" s="81">
        <v>8</v>
      </c>
      <c r="B184" s="154"/>
      <c r="C184" s="82">
        <f t="shared" ref="C184:V184" si="117">IF($Z$59*C77&lt;=C131,0,$Z$59*C77-C131)</f>
        <v>125000</v>
      </c>
      <c r="D184" s="82">
        <f t="shared" si="117"/>
        <v>65000</v>
      </c>
      <c r="E184" s="82">
        <f t="shared" si="117"/>
        <v>580000</v>
      </c>
      <c r="F184" s="82">
        <f t="shared" si="117"/>
        <v>0</v>
      </c>
      <c r="G184" s="82">
        <f t="shared" si="117"/>
        <v>280500</v>
      </c>
      <c r="H184" s="82">
        <f t="shared" si="117"/>
        <v>208000</v>
      </c>
      <c r="I184" s="82">
        <f t="shared" si="117"/>
        <v>174500</v>
      </c>
      <c r="J184" s="82">
        <f t="shared" si="117"/>
        <v>78000</v>
      </c>
      <c r="K184" s="82">
        <f t="shared" si="117"/>
        <v>0</v>
      </c>
      <c r="L184" s="82">
        <f t="shared" si="117"/>
        <v>0</v>
      </c>
      <c r="M184" s="82">
        <f t="shared" si="117"/>
        <v>0</v>
      </c>
      <c r="N184" s="82">
        <f t="shared" si="117"/>
        <v>0</v>
      </c>
      <c r="O184" s="82">
        <f t="shared" si="117"/>
        <v>0</v>
      </c>
      <c r="P184" s="82">
        <f t="shared" si="117"/>
        <v>0</v>
      </c>
      <c r="Q184" s="82">
        <f t="shared" si="117"/>
        <v>0</v>
      </c>
      <c r="R184" s="82">
        <f t="shared" si="117"/>
        <v>0</v>
      </c>
      <c r="S184" s="82">
        <f t="shared" si="117"/>
        <v>0</v>
      </c>
      <c r="T184" s="82">
        <f t="shared" si="117"/>
        <v>0</v>
      </c>
      <c r="U184" s="82">
        <f t="shared" si="117"/>
        <v>0</v>
      </c>
      <c r="V184" s="82">
        <f t="shared" si="117"/>
        <v>0</v>
      </c>
      <c r="W184" s="83">
        <f t="shared" si="107"/>
        <v>1511000</v>
      </c>
      <c r="X184" s="58"/>
      <c r="Y184" s="81">
        <f t="shared" si="108"/>
        <v>3051000</v>
      </c>
      <c r="Z184" s="82">
        <f t="shared" si="109"/>
        <v>8000000</v>
      </c>
      <c r="AA184" s="163">
        <f t="shared" si="110"/>
        <v>4949000</v>
      </c>
      <c r="AB184" s="164" t="str">
        <f t="shared" si="112"/>
        <v>YES</v>
      </c>
      <c r="AC184" s="165">
        <v>8</v>
      </c>
    </row>
    <row r="185" spans="1:32" x14ac:dyDescent="0.25">
      <c r="A185" s="81">
        <v>9</v>
      </c>
      <c r="B185" s="154"/>
      <c r="C185" s="82">
        <f t="shared" ref="C185:V185" si="118">IF($Z$59*C78&lt;=C132,0,$Z$59*C78-C132)</f>
        <v>125000</v>
      </c>
      <c r="D185" s="82">
        <f t="shared" si="118"/>
        <v>65000</v>
      </c>
      <c r="E185" s="82">
        <f t="shared" si="118"/>
        <v>580000</v>
      </c>
      <c r="F185" s="82">
        <f t="shared" si="118"/>
        <v>0</v>
      </c>
      <c r="G185" s="82">
        <f t="shared" si="118"/>
        <v>0</v>
      </c>
      <c r="H185" s="82">
        <f t="shared" si="118"/>
        <v>0</v>
      </c>
      <c r="I185" s="82">
        <f t="shared" si="118"/>
        <v>198000</v>
      </c>
      <c r="J185" s="82">
        <f t="shared" si="118"/>
        <v>167000</v>
      </c>
      <c r="K185" s="82">
        <f t="shared" si="118"/>
        <v>0</v>
      </c>
      <c r="L185" s="82">
        <f t="shared" si="118"/>
        <v>0</v>
      </c>
      <c r="M185" s="82">
        <f t="shared" si="118"/>
        <v>0</v>
      </c>
      <c r="N185" s="82">
        <f t="shared" si="118"/>
        <v>0</v>
      </c>
      <c r="O185" s="82">
        <f t="shared" si="118"/>
        <v>0</v>
      </c>
      <c r="P185" s="82">
        <f t="shared" si="118"/>
        <v>0</v>
      </c>
      <c r="Q185" s="82">
        <f t="shared" si="118"/>
        <v>0</v>
      </c>
      <c r="R185" s="82">
        <f t="shared" si="118"/>
        <v>0</v>
      </c>
      <c r="S185" s="82">
        <f t="shared" si="118"/>
        <v>0</v>
      </c>
      <c r="T185" s="82">
        <f t="shared" si="118"/>
        <v>0</v>
      </c>
      <c r="U185" s="82">
        <f t="shared" si="118"/>
        <v>0</v>
      </c>
      <c r="V185" s="82">
        <f t="shared" si="118"/>
        <v>0</v>
      </c>
      <c r="W185" s="83">
        <f t="shared" si="107"/>
        <v>1135000</v>
      </c>
      <c r="X185" s="58"/>
      <c r="Y185" s="81">
        <f t="shared" si="108"/>
        <v>5005000</v>
      </c>
      <c r="Z185" s="82">
        <f t="shared" si="109"/>
        <v>8000000</v>
      </c>
      <c r="AA185" s="163">
        <f t="shared" si="110"/>
        <v>2995000</v>
      </c>
      <c r="AB185" s="164" t="str">
        <f t="shared" si="112"/>
        <v>YES</v>
      </c>
      <c r="AC185" s="165">
        <v>9</v>
      </c>
    </row>
    <row r="186" spans="1:32" x14ac:dyDescent="0.25">
      <c r="A186" s="81">
        <v>10</v>
      </c>
      <c r="B186" s="154"/>
      <c r="C186" s="82">
        <f t="shared" ref="C186:V186" si="119">IF($Z$59*C79&lt;=C133,0,$Z$59*C79-C133)</f>
        <v>125000</v>
      </c>
      <c r="D186" s="82">
        <f t="shared" si="119"/>
        <v>65000</v>
      </c>
      <c r="E186" s="82">
        <f t="shared" si="119"/>
        <v>580000</v>
      </c>
      <c r="F186" s="82">
        <f t="shared" si="119"/>
        <v>0</v>
      </c>
      <c r="G186" s="82">
        <f t="shared" si="119"/>
        <v>0</v>
      </c>
      <c r="H186" s="82">
        <f t="shared" si="119"/>
        <v>0</v>
      </c>
      <c r="I186" s="82">
        <f t="shared" si="119"/>
        <v>198000</v>
      </c>
      <c r="J186" s="82">
        <f t="shared" si="119"/>
        <v>167000</v>
      </c>
      <c r="K186" s="82">
        <f t="shared" si="119"/>
        <v>0</v>
      </c>
      <c r="L186" s="82">
        <f t="shared" si="119"/>
        <v>0</v>
      </c>
      <c r="M186" s="82">
        <f t="shared" si="119"/>
        <v>0</v>
      </c>
      <c r="N186" s="82">
        <f t="shared" si="119"/>
        <v>0</v>
      </c>
      <c r="O186" s="82">
        <f t="shared" si="119"/>
        <v>0</v>
      </c>
      <c r="P186" s="82">
        <f t="shared" si="119"/>
        <v>0</v>
      </c>
      <c r="Q186" s="82">
        <f t="shared" si="119"/>
        <v>0</v>
      </c>
      <c r="R186" s="82">
        <f t="shared" si="119"/>
        <v>0</v>
      </c>
      <c r="S186" s="82">
        <f t="shared" si="119"/>
        <v>0</v>
      </c>
      <c r="T186" s="82">
        <f t="shared" si="119"/>
        <v>0</v>
      </c>
      <c r="U186" s="82">
        <f t="shared" si="119"/>
        <v>0</v>
      </c>
      <c r="V186" s="82">
        <f t="shared" si="119"/>
        <v>0</v>
      </c>
      <c r="W186" s="83">
        <f t="shared" si="107"/>
        <v>1135000</v>
      </c>
      <c r="X186" s="58"/>
      <c r="Y186" s="81">
        <f t="shared" si="108"/>
        <v>5005000</v>
      </c>
      <c r="Z186" s="82">
        <f t="shared" si="109"/>
        <v>8000000</v>
      </c>
      <c r="AA186" s="163">
        <f t="shared" si="110"/>
        <v>2995000</v>
      </c>
      <c r="AB186" s="164" t="str">
        <f t="shared" si="112"/>
        <v>NO</v>
      </c>
      <c r="AC186" s="165">
        <v>10</v>
      </c>
    </row>
    <row r="187" spans="1:32" x14ac:dyDescent="0.25">
      <c r="A187" s="81">
        <v>11</v>
      </c>
      <c r="B187" s="154"/>
      <c r="C187" s="82">
        <f t="shared" ref="C187:V187" si="120">IF($Z$59*C80&lt;=C134,0,$Z$59*C80-C134)</f>
        <v>125000</v>
      </c>
      <c r="D187" s="82">
        <f t="shared" si="120"/>
        <v>65000</v>
      </c>
      <c r="E187" s="82">
        <f t="shared" si="120"/>
        <v>580000</v>
      </c>
      <c r="F187" s="82">
        <f t="shared" si="120"/>
        <v>0</v>
      </c>
      <c r="G187" s="82">
        <f t="shared" si="120"/>
        <v>0</v>
      </c>
      <c r="H187" s="82">
        <f t="shared" si="120"/>
        <v>0</v>
      </c>
      <c r="I187" s="82">
        <f t="shared" si="120"/>
        <v>198000</v>
      </c>
      <c r="J187" s="82">
        <f t="shared" si="120"/>
        <v>167000</v>
      </c>
      <c r="K187" s="82">
        <f t="shared" si="120"/>
        <v>0</v>
      </c>
      <c r="L187" s="82">
        <f t="shared" si="120"/>
        <v>0</v>
      </c>
      <c r="M187" s="82">
        <f t="shared" si="120"/>
        <v>0</v>
      </c>
      <c r="N187" s="82">
        <f t="shared" si="120"/>
        <v>0</v>
      </c>
      <c r="O187" s="82">
        <f t="shared" si="120"/>
        <v>0</v>
      </c>
      <c r="P187" s="82">
        <f t="shared" si="120"/>
        <v>0</v>
      </c>
      <c r="Q187" s="82">
        <f t="shared" si="120"/>
        <v>0</v>
      </c>
      <c r="R187" s="82">
        <f t="shared" si="120"/>
        <v>0</v>
      </c>
      <c r="S187" s="82">
        <f t="shared" si="120"/>
        <v>0</v>
      </c>
      <c r="T187" s="82">
        <f t="shared" si="120"/>
        <v>0</v>
      </c>
      <c r="U187" s="82">
        <f t="shared" si="120"/>
        <v>0</v>
      </c>
      <c r="V187" s="82">
        <f t="shared" si="120"/>
        <v>0</v>
      </c>
      <c r="W187" s="83">
        <f t="shared" si="107"/>
        <v>1135000</v>
      </c>
      <c r="X187" s="58"/>
      <c r="Y187" s="81">
        <f t="shared" si="108"/>
        <v>5005000</v>
      </c>
      <c r="Z187" s="82">
        <f t="shared" si="109"/>
        <v>8000000</v>
      </c>
      <c r="AA187" s="163">
        <f t="shared" si="110"/>
        <v>2995000</v>
      </c>
      <c r="AB187" s="164" t="str">
        <f t="shared" si="112"/>
        <v>NO</v>
      </c>
      <c r="AC187" s="165">
        <v>11</v>
      </c>
    </row>
    <row r="188" spans="1:32" x14ac:dyDescent="0.25">
      <c r="A188" s="81">
        <v>12</v>
      </c>
      <c r="B188" s="154"/>
      <c r="C188" s="82">
        <f t="shared" ref="C188:V188" si="121">IF($Z$59*C81&lt;=C135,0,$Z$59*C81-C135)</f>
        <v>125000</v>
      </c>
      <c r="D188" s="82">
        <f t="shared" si="121"/>
        <v>65000</v>
      </c>
      <c r="E188" s="82">
        <f t="shared" si="121"/>
        <v>580000</v>
      </c>
      <c r="F188" s="82">
        <f t="shared" si="121"/>
        <v>0</v>
      </c>
      <c r="G188" s="82">
        <f t="shared" si="121"/>
        <v>0</v>
      </c>
      <c r="H188" s="82">
        <f t="shared" si="121"/>
        <v>0</v>
      </c>
      <c r="I188" s="82">
        <f t="shared" si="121"/>
        <v>198000</v>
      </c>
      <c r="J188" s="82">
        <f t="shared" si="121"/>
        <v>167000</v>
      </c>
      <c r="K188" s="82">
        <f t="shared" si="121"/>
        <v>0</v>
      </c>
      <c r="L188" s="82">
        <f t="shared" si="121"/>
        <v>0</v>
      </c>
      <c r="M188" s="82">
        <f t="shared" si="121"/>
        <v>0</v>
      </c>
      <c r="N188" s="82">
        <f t="shared" si="121"/>
        <v>0</v>
      </c>
      <c r="O188" s="82">
        <f t="shared" si="121"/>
        <v>0</v>
      </c>
      <c r="P188" s="82">
        <f t="shared" si="121"/>
        <v>0</v>
      </c>
      <c r="Q188" s="82">
        <f t="shared" si="121"/>
        <v>0</v>
      </c>
      <c r="R188" s="82">
        <f t="shared" si="121"/>
        <v>0</v>
      </c>
      <c r="S188" s="82">
        <f t="shared" si="121"/>
        <v>0</v>
      </c>
      <c r="T188" s="82">
        <f t="shared" si="121"/>
        <v>0</v>
      </c>
      <c r="U188" s="82">
        <f t="shared" si="121"/>
        <v>0</v>
      </c>
      <c r="V188" s="82">
        <f t="shared" si="121"/>
        <v>0</v>
      </c>
      <c r="W188" s="83">
        <f t="shared" si="107"/>
        <v>1135000</v>
      </c>
      <c r="X188" s="58"/>
      <c r="Y188" s="81">
        <f t="shared" si="108"/>
        <v>5005000</v>
      </c>
      <c r="Z188" s="82">
        <f t="shared" si="109"/>
        <v>8000000</v>
      </c>
      <c r="AA188" s="163">
        <f t="shared" si="110"/>
        <v>2995000</v>
      </c>
      <c r="AB188" s="164" t="str">
        <f t="shared" si="112"/>
        <v>NO</v>
      </c>
      <c r="AC188" s="165">
        <v>12</v>
      </c>
    </row>
    <row r="189" spans="1:32" x14ac:dyDescent="0.25">
      <c r="A189" s="81">
        <v>13</v>
      </c>
      <c r="B189" s="154"/>
      <c r="C189" s="82">
        <f t="shared" ref="C189:V189" si="122">IF($Z$59*C82&lt;=C136,0,$Z$59*C82-C136)</f>
        <v>125000</v>
      </c>
      <c r="D189" s="82">
        <f t="shared" si="122"/>
        <v>65000</v>
      </c>
      <c r="E189" s="82">
        <f t="shared" si="122"/>
        <v>580000</v>
      </c>
      <c r="F189" s="82">
        <f t="shared" si="122"/>
        <v>0</v>
      </c>
      <c r="G189" s="82">
        <f t="shared" si="122"/>
        <v>0</v>
      </c>
      <c r="H189" s="82">
        <f t="shared" si="122"/>
        <v>0</v>
      </c>
      <c r="I189" s="82">
        <f t="shared" si="122"/>
        <v>198000</v>
      </c>
      <c r="J189" s="82">
        <f t="shared" si="122"/>
        <v>167000</v>
      </c>
      <c r="K189" s="82">
        <f t="shared" si="122"/>
        <v>0</v>
      </c>
      <c r="L189" s="82">
        <f t="shared" si="122"/>
        <v>0</v>
      </c>
      <c r="M189" s="82">
        <f t="shared" si="122"/>
        <v>0</v>
      </c>
      <c r="N189" s="82">
        <f t="shared" si="122"/>
        <v>0</v>
      </c>
      <c r="O189" s="82">
        <f t="shared" si="122"/>
        <v>0</v>
      </c>
      <c r="P189" s="82">
        <f t="shared" si="122"/>
        <v>0</v>
      </c>
      <c r="Q189" s="82">
        <f t="shared" si="122"/>
        <v>0</v>
      </c>
      <c r="R189" s="82">
        <f t="shared" si="122"/>
        <v>0</v>
      </c>
      <c r="S189" s="82">
        <f t="shared" si="122"/>
        <v>0</v>
      </c>
      <c r="T189" s="82">
        <f t="shared" si="122"/>
        <v>0</v>
      </c>
      <c r="U189" s="82">
        <f t="shared" si="122"/>
        <v>0</v>
      </c>
      <c r="V189" s="82">
        <f t="shared" si="122"/>
        <v>0</v>
      </c>
      <c r="W189" s="83">
        <f t="shared" si="107"/>
        <v>1135000</v>
      </c>
      <c r="X189" s="58"/>
      <c r="Y189" s="81">
        <f t="shared" si="108"/>
        <v>5005000</v>
      </c>
      <c r="Z189" s="82">
        <f t="shared" si="109"/>
        <v>8000000</v>
      </c>
      <c r="AA189" s="163">
        <f t="shared" si="110"/>
        <v>2995000</v>
      </c>
      <c r="AB189" s="164" t="str">
        <f t="shared" si="112"/>
        <v>NO</v>
      </c>
      <c r="AC189" s="165">
        <v>13</v>
      </c>
    </row>
    <row r="190" spans="1:32" x14ac:dyDescent="0.25">
      <c r="A190" s="81">
        <v>14</v>
      </c>
      <c r="B190" s="154"/>
      <c r="C190" s="82">
        <f t="shared" ref="C190:V190" si="123">IF($Z$59*C83&lt;=C137,0,$Z$59*C83-C137)</f>
        <v>125000</v>
      </c>
      <c r="D190" s="82">
        <f t="shared" si="123"/>
        <v>65000</v>
      </c>
      <c r="E190" s="82">
        <f t="shared" si="123"/>
        <v>580000</v>
      </c>
      <c r="F190" s="82">
        <f t="shared" si="123"/>
        <v>0</v>
      </c>
      <c r="G190" s="82">
        <f t="shared" si="123"/>
        <v>0</v>
      </c>
      <c r="H190" s="82">
        <f t="shared" si="123"/>
        <v>0</v>
      </c>
      <c r="I190" s="82">
        <f t="shared" si="123"/>
        <v>198000</v>
      </c>
      <c r="J190" s="82">
        <f t="shared" si="123"/>
        <v>167000</v>
      </c>
      <c r="K190" s="82">
        <f t="shared" si="123"/>
        <v>0</v>
      </c>
      <c r="L190" s="82">
        <f t="shared" si="123"/>
        <v>0</v>
      </c>
      <c r="M190" s="82">
        <f t="shared" si="123"/>
        <v>0</v>
      </c>
      <c r="N190" s="82">
        <f t="shared" si="123"/>
        <v>0</v>
      </c>
      <c r="O190" s="82">
        <f t="shared" si="123"/>
        <v>0</v>
      </c>
      <c r="P190" s="82">
        <f t="shared" si="123"/>
        <v>0</v>
      </c>
      <c r="Q190" s="82">
        <f t="shared" si="123"/>
        <v>0</v>
      </c>
      <c r="R190" s="82">
        <f t="shared" si="123"/>
        <v>0</v>
      </c>
      <c r="S190" s="82">
        <f t="shared" si="123"/>
        <v>0</v>
      </c>
      <c r="T190" s="82">
        <f t="shared" si="123"/>
        <v>0</v>
      </c>
      <c r="U190" s="82">
        <f t="shared" si="123"/>
        <v>0</v>
      </c>
      <c r="V190" s="82">
        <f t="shared" si="123"/>
        <v>0</v>
      </c>
      <c r="W190" s="83">
        <f t="shared" si="107"/>
        <v>1135000</v>
      </c>
      <c r="X190" s="58"/>
      <c r="Y190" s="81">
        <f t="shared" si="108"/>
        <v>5005000</v>
      </c>
      <c r="Z190" s="82">
        <f t="shared" si="109"/>
        <v>8000000</v>
      </c>
      <c r="AA190" s="163">
        <f t="shared" si="110"/>
        <v>2995000</v>
      </c>
      <c r="AB190" s="164" t="str">
        <f t="shared" si="112"/>
        <v>NO</v>
      </c>
      <c r="AC190" s="165">
        <v>14</v>
      </c>
    </row>
    <row r="191" spans="1:32" x14ac:dyDescent="0.25">
      <c r="A191" s="81">
        <v>15</v>
      </c>
      <c r="B191" s="154"/>
      <c r="C191" s="82">
        <f t="shared" ref="C191:V191" si="124">IF($Z$59*C84&lt;=C138,0,$Z$59*C84-C138)</f>
        <v>125000</v>
      </c>
      <c r="D191" s="82">
        <f t="shared" si="124"/>
        <v>65000</v>
      </c>
      <c r="E191" s="82">
        <f t="shared" si="124"/>
        <v>580000</v>
      </c>
      <c r="F191" s="82">
        <f t="shared" si="124"/>
        <v>0</v>
      </c>
      <c r="G191" s="82">
        <f t="shared" si="124"/>
        <v>0</v>
      </c>
      <c r="H191" s="82">
        <f t="shared" si="124"/>
        <v>0</v>
      </c>
      <c r="I191" s="82">
        <f t="shared" si="124"/>
        <v>198000</v>
      </c>
      <c r="J191" s="82">
        <f t="shared" si="124"/>
        <v>167000</v>
      </c>
      <c r="K191" s="82">
        <f t="shared" si="124"/>
        <v>0</v>
      </c>
      <c r="L191" s="82">
        <f t="shared" si="124"/>
        <v>0</v>
      </c>
      <c r="M191" s="82">
        <f t="shared" si="124"/>
        <v>0</v>
      </c>
      <c r="N191" s="82">
        <f t="shared" si="124"/>
        <v>0</v>
      </c>
      <c r="O191" s="82">
        <f t="shared" si="124"/>
        <v>0</v>
      </c>
      <c r="P191" s="82">
        <f t="shared" si="124"/>
        <v>0</v>
      </c>
      <c r="Q191" s="82">
        <f t="shared" si="124"/>
        <v>0</v>
      </c>
      <c r="R191" s="82">
        <f t="shared" si="124"/>
        <v>0</v>
      </c>
      <c r="S191" s="82">
        <f t="shared" si="124"/>
        <v>0</v>
      </c>
      <c r="T191" s="82">
        <f t="shared" si="124"/>
        <v>0</v>
      </c>
      <c r="U191" s="82">
        <f t="shared" si="124"/>
        <v>0</v>
      </c>
      <c r="V191" s="82">
        <f t="shared" si="124"/>
        <v>0</v>
      </c>
      <c r="W191" s="83">
        <f t="shared" si="107"/>
        <v>1135000</v>
      </c>
      <c r="X191" s="58"/>
      <c r="Y191" s="81">
        <f t="shared" si="108"/>
        <v>5005000</v>
      </c>
      <c r="Z191" s="82">
        <f t="shared" si="109"/>
        <v>8000000</v>
      </c>
      <c r="AA191" s="163">
        <f t="shared" si="110"/>
        <v>2995000</v>
      </c>
      <c r="AB191" s="164" t="str">
        <f t="shared" si="112"/>
        <v>NO</v>
      </c>
      <c r="AC191" s="165">
        <v>15</v>
      </c>
    </row>
    <row r="192" spans="1:32" x14ac:dyDescent="0.25">
      <c r="A192" s="81">
        <v>16</v>
      </c>
      <c r="B192" s="154"/>
      <c r="C192" s="82">
        <f t="shared" ref="C192:V192" si="125">IF($Z$59*C85&lt;=C139,0,$Z$59*C85-C139)</f>
        <v>125000</v>
      </c>
      <c r="D192" s="82">
        <f t="shared" si="125"/>
        <v>65000</v>
      </c>
      <c r="E192" s="82">
        <f t="shared" si="125"/>
        <v>580000</v>
      </c>
      <c r="F192" s="82">
        <f t="shared" si="125"/>
        <v>0</v>
      </c>
      <c r="G192" s="82">
        <f t="shared" si="125"/>
        <v>0</v>
      </c>
      <c r="H192" s="82">
        <f t="shared" si="125"/>
        <v>0</v>
      </c>
      <c r="I192" s="82">
        <f t="shared" si="125"/>
        <v>198000</v>
      </c>
      <c r="J192" s="82">
        <f t="shared" si="125"/>
        <v>167000</v>
      </c>
      <c r="K192" s="82">
        <f t="shared" si="125"/>
        <v>0</v>
      </c>
      <c r="L192" s="82">
        <f t="shared" si="125"/>
        <v>0</v>
      </c>
      <c r="M192" s="82">
        <f t="shared" si="125"/>
        <v>0</v>
      </c>
      <c r="N192" s="82">
        <f t="shared" si="125"/>
        <v>0</v>
      </c>
      <c r="O192" s="82">
        <f t="shared" si="125"/>
        <v>0</v>
      </c>
      <c r="P192" s="82">
        <f t="shared" si="125"/>
        <v>0</v>
      </c>
      <c r="Q192" s="82">
        <f t="shared" si="125"/>
        <v>0</v>
      </c>
      <c r="R192" s="82">
        <f t="shared" si="125"/>
        <v>0</v>
      </c>
      <c r="S192" s="82">
        <f t="shared" si="125"/>
        <v>0</v>
      </c>
      <c r="T192" s="82">
        <f t="shared" si="125"/>
        <v>0</v>
      </c>
      <c r="U192" s="82">
        <f t="shared" si="125"/>
        <v>0</v>
      </c>
      <c r="V192" s="82">
        <f t="shared" si="125"/>
        <v>0</v>
      </c>
      <c r="W192" s="83">
        <f t="shared" si="107"/>
        <v>1135000</v>
      </c>
      <c r="X192" s="58"/>
      <c r="Y192" s="81">
        <f t="shared" si="108"/>
        <v>5005000</v>
      </c>
      <c r="Z192" s="82">
        <f t="shared" si="109"/>
        <v>8000000</v>
      </c>
      <c r="AA192" s="163">
        <f t="shared" si="110"/>
        <v>2995000</v>
      </c>
      <c r="AB192" s="164" t="str">
        <f t="shared" si="112"/>
        <v>NO</v>
      </c>
      <c r="AC192" s="165">
        <v>16</v>
      </c>
    </row>
    <row r="193" spans="1:29" x14ac:dyDescent="0.25">
      <c r="A193" s="81">
        <v>17</v>
      </c>
      <c r="B193" s="154"/>
      <c r="C193" s="82">
        <f t="shared" ref="C193:V193" si="126">IF($Z$59*C86&lt;=C140,0,$Z$59*C86-C140)</f>
        <v>125000</v>
      </c>
      <c r="D193" s="82">
        <f t="shared" si="126"/>
        <v>65000</v>
      </c>
      <c r="E193" s="82">
        <f t="shared" si="126"/>
        <v>580000</v>
      </c>
      <c r="F193" s="82">
        <f t="shared" si="126"/>
        <v>0</v>
      </c>
      <c r="G193" s="82">
        <f t="shared" si="126"/>
        <v>0</v>
      </c>
      <c r="H193" s="82">
        <f t="shared" si="126"/>
        <v>0</v>
      </c>
      <c r="I193" s="82">
        <f t="shared" si="126"/>
        <v>198000</v>
      </c>
      <c r="J193" s="82">
        <f t="shared" si="126"/>
        <v>167000</v>
      </c>
      <c r="K193" s="82">
        <f t="shared" si="126"/>
        <v>0</v>
      </c>
      <c r="L193" s="82">
        <f t="shared" si="126"/>
        <v>0</v>
      </c>
      <c r="M193" s="82">
        <f t="shared" si="126"/>
        <v>0</v>
      </c>
      <c r="N193" s="82">
        <f t="shared" si="126"/>
        <v>0</v>
      </c>
      <c r="O193" s="82">
        <f t="shared" si="126"/>
        <v>0</v>
      </c>
      <c r="P193" s="82">
        <f t="shared" si="126"/>
        <v>0</v>
      </c>
      <c r="Q193" s="82">
        <f t="shared" si="126"/>
        <v>0</v>
      </c>
      <c r="R193" s="82">
        <f t="shared" si="126"/>
        <v>0</v>
      </c>
      <c r="S193" s="82">
        <f t="shared" si="126"/>
        <v>0</v>
      </c>
      <c r="T193" s="82">
        <f t="shared" si="126"/>
        <v>0</v>
      </c>
      <c r="U193" s="82">
        <f t="shared" si="126"/>
        <v>0</v>
      </c>
      <c r="V193" s="82">
        <f t="shared" si="126"/>
        <v>0</v>
      </c>
      <c r="W193" s="83">
        <f t="shared" si="107"/>
        <v>1135000</v>
      </c>
      <c r="X193" s="58"/>
      <c r="Y193" s="81">
        <f t="shared" si="108"/>
        <v>5005000</v>
      </c>
      <c r="Z193" s="82">
        <f t="shared" si="109"/>
        <v>8000000</v>
      </c>
      <c r="AA193" s="163">
        <f t="shared" si="110"/>
        <v>2995000</v>
      </c>
      <c r="AB193" s="164" t="str">
        <f t="shared" si="112"/>
        <v>NO</v>
      </c>
      <c r="AC193" s="165">
        <v>17</v>
      </c>
    </row>
    <row r="194" spans="1:29" x14ac:dyDescent="0.25">
      <c r="A194" s="81">
        <v>18</v>
      </c>
      <c r="B194" s="154"/>
      <c r="C194" s="82">
        <f t="shared" ref="C194:V194" si="127">IF($Z$59*C87&lt;=C141,0,$Z$59*C87-C141)</f>
        <v>125000</v>
      </c>
      <c r="D194" s="82">
        <f t="shared" si="127"/>
        <v>65000</v>
      </c>
      <c r="E194" s="82">
        <f t="shared" si="127"/>
        <v>580000</v>
      </c>
      <c r="F194" s="82">
        <f t="shared" si="127"/>
        <v>0</v>
      </c>
      <c r="G194" s="82">
        <f t="shared" si="127"/>
        <v>0</v>
      </c>
      <c r="H194" s="82">
        <f t="shared" si="127"/>
        <v>0</v>
      </c>
      <c r="I194" s="82">
        <f t="shared" si="127"/>
        <v>198000</v>
      </c>
      <c r="J194" s="82">
        <f t="shared" si="127"/>
        <v>167000</v>
      </c>
      <c r="K194" s="82">
        <f t="shared" si="127"/>
        <v>0</v>
      </c>
      <c r="L194" s="82">
        <f t="shared" si="127"/>
        <v>0</v>
      </c>
      <c r="M194" s="82">
        <f t="shared" si="127"/>
        <v>0</v>
      </c>
      <c r="N194" s="82">
        <f t="shared" si="127"/>
        <v>0</v>
      </c>
      <c r="O194" s="82">
        <f t="shared" si="127"/>
        <v>0</v>
      </c>
      <c r="P194" s="82">
        <f t="shared" si="127"/>
        <v>0</v>
      </c>
      <c r="Q194" s="82">
        <f t="shared" si="127"/>
        <v>0</v>
      </c>
      <c r="R194" s="82">
        <f t="shared" si="127"/>
        <v>0</v>
      </c>
      <c r="S194" s="82">
        <f t="shared" si="127"/>
        <v>0</v>
      </c>
      <c r="T194" s="82">
        <f t="shared" si="127"/>
        <v>0</v>
      </c>
      <c r="U194" s="82">
        <f t="shared" si="127"/>
        <v>0</v>
      </c>
      <c r="V194" s="82">
        <f t="shared" si="127"/>
        <v>0</v>
      </c>
      <c r="W194" s="83">
        <f t="shared" si="107"/>
        <v>1135000</v>
      </c>
      <c r="X194" s="58"/>
      <c r="Y194" s="81">
        <f t="shared" si="108"/>
        <v>5005000</v>
      </c>
      <c r="Z194" s="82">
        <f t="shared" si="109"/>
        <v>8000000</v>
      </c>
      <c r="AA194" s="163">
        <f t="shared" si="110"/>
        <v>2995000</v>
      </c>
      <c r="AB194" s="164" t="str">
        <f t="shared" si="112"/>
        <v>NO</v>
      </c>
      <c r="AC194" s="165">
        <v>18</v>
      </c>
    </row>
    <row r="195" spans="1:29" x14ac:dyDescent="0.25">
      <c r="A195" s="81">
        <v>19</v>
      </c>
      <c r="B195" s="154"/>
      <c r="C195" s="82">
        <f t="shared" ref="C195:V195" si="128">IF($Z$59*C88&lt;=C142,0,$Z$59*C88-C142)</f>
        <v>125000</v>
      </c>
      <c r="D195" s="82">
        <f t="shared" si="128"/>
        <v>65000</v>
      </c>
      <c r="E195" s="82">
        <f t="shared" si="128"/>
        <v>580000</v>
      </c>
      <c r="F195" s="82">
        <f t="shared" si="128"/>
        <v>0</v>
      </c>
      <c r="G195" s="82">
        <f t="shared" si="128"/>
        <v>0</v>
      </c>
      <c r="H195" s="82">
        <f t="shared" si="128"/>
        <v>0</v>
      </c>
      <c r="I195" s="82">
        <f t="shared" si="128"/>
        <v>198000</v>
      </c>
      <c r="J195" s="82">
        <f t="shared" si="128"/>
        <v>167000</v>
      </c>
      <c r="K195" s="82">
        <f t="shared" si="128"/>
        <v>0</v>
      </c>
      <c r="L195" s="82">
        <f t="shared" si="128"/>
        <v>0</v>
      </c>
      <c r="M195" s="82">
        <f t="shared" si="128"/>
        <v>0</v>
      </c>
      <c r="N195" s="82">
        <f t="shared" si="128"/>
        <v>0</v>
      </c>
      <c r="O195" s="82">
        <f t="shared" si="128"/>
        <v>0</v>
      </c>
      <c r="P195" s="82">
        <f t="shared" si="128"/>
        <v>0</v>
      </c>
      <c r="Q195" s="82">
        <f t="shared" si="128"/>
        <v>0</v>
      </c>
      <c r="R195" s="82">
        <f t="shared" si="128"/>
        <v>0</v>
      </c>
      <c r="S195" s="82">
        <f t="shared" si="128"/>
        <v>0</v>
      </c>
      <c r="T195" s="82">
        <f t="shared" si="128"/>
        <v>0</v>
      </c>
      <c r="U195" s="82">
        <f t="shared" si="128"/>
        <v>0</v>
      </c>
      <c r="V195" s="82">
        <f t="shared" si="128"/>
        <v>0</v>
      </c>
      <c r="W195" s="83">
        <f t="shared" si="107"/>
        <v>1135000</v>
      </c>
      <c r="X195" s="58"/>
      <c r="Y195" s="81">
        <f t="shared" si="108"/>
        <v>5005000</v>
      </c>
      <c r="Z195" s="82">
        <f t="shared" si="109"/>
        <v>8000000</v>
      </c>
      <c r="AA195" s="163">
        <f t="shared" si="110"/>
        <v>2995000</v>
      </c>
      <c r="AB195" s="164" t="str">
        <f t="shared" si="112"/>
        <v>NO</v>
      </c>
      <c r="AC195" s="165">
        <v>19</v>
      </c>
    </row>
    <row r="196" spans="1:29" x14ac:dyDescent="0.25">
      <c r="A196" s="81">
        <v>20</v>
      </c>
      <c r="B196" s="154"/>
      <c r="C196" s="82">
        <f t="shared" ref="C196:V196" si="129">IF($Z$59*C89&lt;=C143,0,$Z$59*C89-C143)</f>
        <v>125000</v>
      </c>
      <c r="D196" s="82">
        <f t="shared" si="129"/>
        <v>65000</v>
      </c>
      <c r="E196" s="82">
        <f t="shared" si="129"/>
        <v>580000</v>
      </c>
      <c r="F196" s="82">
        <f t="shared" si="129"/>
        <v>0</v>
      </c>
      <c r="G196" s="82">
        <f t="shared" si="129"/>
        <v>0</v>
      </c>
      <c r="H196" s="82">
        <f t="shared" si="129"/>
        <v>0</v>
      </c>
      <c r="I196" s="82">
        <f t="shared" si="129"/>
        <v>198000</v>
      </c>
      <c r="J196" s="82">
        <f t="shared" si="129"/>
        <v>167000</v>
      </c>
      <c r="K196" s="82">
        <f t="shared" si="129"/>
        <v>0</v>
      </c>
      <c r="L196" s="82">
        <f t="shared" si="129"/>
        <v>0</v>
      </c>
      <c r="M196" s="82">
        <f t="shared" si="129"/>
        <v>0</v>
      </c>
      <c r="N196" s="82">
        <f t="shared" si="129"/>
        <v>0</v>
      </c>
      <c r="O196" s="82">
        <f t="shared" si="129"/>
        <v>0</v>
      </c>
      <c r="P196" s="82">
        <f t="shared" si="129"/>
        <v>0</v>
      </c>
      <c r="Q196" s="82">
        <f t="shared" si="129"/>
        <v>0</v>
      </c>
      <c r="R196" s="82">
        <f t="shared" si="129"/>
        <v>0</v>
      </c>
      <c r="S196" s="82">
        <f t="shared" si="129"/>
        <v>0</v>
      </c>
      <c r="T196" s="82">
        <f t="shared" si="129"/>
        <v>0</v>
      </c>
      <c r="U196" s="82">
        <f t="shared" si="129"/>
        <v>0</v>
      </c>
      <c r="V196" s="82">
        <f t="shared" si="129"/>
        <v>0</v>
      </c>
      <c r="W196" s="83">
        <f t="shared" si="107"/>
        <v>1135000</v>
      </c>
      <c r="X196" s="58"/>
      <c r="Y196" s="81">
        <f t="shared" si="108"/>
        <v>5005000</v>
      </c>
      <c r="Z196" s="82">
        <f t="shared" si="109"/>
        <v>8000000</v>
      </c>
      <c r="AA196" s="163">
        <f t="shared" si="110"/>
        <v>2995000</v>
      </c>
      <c r="AB196" s="164" t="str">
        <f t="shared" si="112"/>
        <v>NO</v>
      </c>
      <c r="AC196" s="165">
        <v>20</v>
      </c>
    </row>
    <row r="197" spans="1:29" x14ac:dyDescent="0.25">
      <c r="A197" s="81">
        <v>21</v>
      </c>
      <c r="B197" s="154"/>
      <c r="C197" s="82">
        <f t="shared" ref="C197:V197" si="130">IF($Z$59*C90&lt;=C144,0,$Z$59*C90-C144)</f>
        <v>125000</v>
      </c>
      <c r="D197" s="82">
        <f t="shared" si="130"/>
        <v>65000</v>
      </c>
      <c r="E197" s="82">
        <f t="shared" si="130"/>
        <v>580000</v>
      </c>
      <c r="F197" s="82">
        <f t="shared" si="130"/>
        <v>0</v>
      </c>
      <c r="G197" s="82">
        <f t="shared" si="130"/>
        <v>0</v>
      </c>
      <c r="H197" s="82">
        <f t="shared" si="130"/>
        <v>0</v>
      </c>
      <c r="I197" s="82">
        <f t="shared" si="130"/>
        <v>198000</v>
      </c>
      <c r="J197" s="82">
        <f t="shared" si="130"/>
        <v>167000</v>
      </c>
      <c r="K197" s="82">
        <f t="shared" si="130"/>
        <v>0</v>
      </c>
      <c r="L197" s="82">
        <f t="shared" si="130"/>
        <v>0</v>
      </c>
      <c r="M197" s="82">
        <f t="shared" si="130"/>
        <v>0</v>
      </c>
      <c r="N197" s="82">
        <f t="shared" si="130"/>
        <v>0</v>
      </c>
      <c r="O197" s="82">
        <f t="shared" si="130"/>
        <v>0</v>
      </c>
      <c r="P197" s="82">
        <f t="shared" si="130"/>
        <v>0</v>
      </c>
      <c r="Q197" s="82">
        <f t="shared" si="130"/>
        <v>0</v>
      </c>
      <c r="R197" s="82">
        <f t="shared" si="130"/>
        <v>0</v>
      </c>
      <c r="S197" s="82">
        <f t="shared" si="130"/>
        <v>0</v>
      </c>
      <c r="T197" s="82">
        <f t="shared" si="130"/>
        <v>0</v>
      </c>
      <c r="U197" s="82">
        <f t="shared" si="130"/>
        <v>0</v>
      </c>
      <c r="V197" s="82">
        <f t="shared" si="130"/>
        <v>0</v>
      </c>
      <c r="W197" s="83">
        <f t="shared" si="107"/>
        <v>1135000</v>
      </c>
      <c r="X197" s="58"/>
      <c r="Y197" s="81">
        <f t="shared" si="108"/>
        <v>5005000</v>
      </c>
      <c r="Z197" s="82">
        <f t="shared" si="109"/>
        <v>8000000</v>
      </c>
      <c r="AA197" s="163">
        <f t="shared" si="110"/>
        <v>2995000</v>
      </c>
      <c r="AB197" s="164" t="str">
        <f t="shared" si="112"/>
        <v>NO</v>
      </c>
      <c r="AC197" s="165">
        <v>21</v>
      </c>
    </row>
    <row r="198" spans="1:29" x14ac:dyDescent="0.25">
      <c r="A198" s="81">
        <v>22</v>
      </c>
      <c r="B198" s="154"/>
      <c r="C198" s="82">
        <f t="shared" ref="C198:V198" si="131">IF($Z$59*C91&lt;=C145,0,$Z$59*C91-C145)</f>
        <v>125000</v>
      </c>
      <c r="D198" s="82">
        <f t="shared" si="131"/>
        <v>65000</v>
      </c>
      <c r="E198" s="82">
        <f t="shared" si="131"/>
        <v>580000</v>
      </c>
      <c r="F198" s="82">
        <f t="shared" si="131"/>
        <v>0</v>
      </c>
      <c r="G198" s="82">
        <f t="shared" si="131"/>
        <v>0</v>
      </c>
      <c r="H198" s="82">
        <f t="shared" si="131"/>
        <v>0</v>
      </c>
      <c r="I198" s="82">
        <f t="shared" si="131"/>
        <v>198000</v>
      </c>
      <c r="J198" s="82">
        <f t="shared" si="131"/>
        <v>167000</v>
      </c>
      <c r="K198" s="82">
        <f t="shared" si="131"/>
        <v>0</v>
      </c>
      <c r="L198" s="82">
        <f t="shared" si="131"/>
        <v>0</v>
      </c>
      <c r="M198" s="82">
        <f t="shared" si="131"/>
        <v>0</v>
      </c>
      <c r="N198" s="82">
        <f t="shared" si="131"/>
        <v>0</v>
      </c>
      <c r="O198" s="82">
        <f t="shared" si="131"/>
        <v>0</v>
      </c>
      <c r="P198" s="82">
        <f t="shared" si="131"/>
        <v>0</v>
      </c>
      <c r="Q198" s="82">
        <f t="shared" si="131"/>
        <v>0</v>
      </c>
      <c r="R198" s="82">
        <f t="shared" si="131"/>
        <v>0</v>
      </c>
      <c r="S198" s="82">
        <f t="shared" si="131"/>
        <v>0</v>
      </c>
      <c r="T198" s="82">
        <f t="shared" si="131"/>
        <v>0</v>
      </c>
      <c r="U198" s="82">
        <f t="shared" si="131"/>
        <v>0</v>
      </c>
      <c r="V198" s="82">
        <f t="shared" si="131"/>
        <v>0</v>
      </c>
      <c r="W198" s="83">
        <f t="shared" si="107"/>
        <v>1135000</v>
      </c>
      <c r="X198" s="58"/>
      <c r="Y198" s="81">
        <f t="shared" si="108"/>
        <v>5005000</v>
      </c>
      <c r="Z198" s="82">
        <f t="shared" si="109"/>
        <v>8000000</v>
      </c>
      <c r="AA198" s="163">
        <f t="shared" si="110"/>
        <v>2995000</v>
      </c>
      <c r="AB198" s="164" t="str">
        <f t="shared" si="112"/>
        <v>NO</v>
      </c>
      <c r="AC198" s="165">
        <v>22</v>
      </c>
    </row>
    <row r="199" spans="1:29" x14ac:dyDescent="0.25">
      <c r="A199" s="81">
        <v>23</v>
      </c>
      <c r="B199" s="154"/>
      <c r="C199" s="82">
        <f t="shared" ref="C199:V199" si="132">IF($Z$59*C92&lt;=C146,0,$Z$59*C92-C146)</f>
        <v>125000</v>
      </c>
      <c r="D199" s="82">
        <f t="shared" si="132"/>
        <v>65000</v>
      </c>
      <c r="E199" s="82">
        <f t="shared" si="132"/>
        <v>580000</v>
      </c>
      <c r="F199" s="82">
        <f t="shared" si="132"/>
        <v>0</v>
      </c>
      <c r="G199" s="82">
        <f t="shared" si="132"/>
        <v>0</v>
      </c>
      <c r="H199" s="82">
        <f t="shared" si="132"/>
        <v>0</v>
      </c>
      <c r="I199" s="82">
        <f t="shared" si="132"/>
        <v>198000</v>
      </c>
      <c r="J199" s="82">
        <f t="shared" si="132"/>
        <v>167000</v>
      </c>
      <c r="K199" s="82">
        <f t="shared" si="132"/>
        <v>0</v>
      </c>
      <c r="L199" s="82">
        <f t="shared" si="132"/>
        <v>0</v>
      </c>
      <c r="M199" s="82">
        <f t="shared" si="132"/>
        <v>0</v>
      </c>
      <c r="N199" s="82">
        <f t="shared" si="132"/>
        <v>0</v>
      </c>
      <c r="O199" s="82">
        <f t="shared" si="132"/>
        <v>0</v>
      </c>
      <c r="P199" s="82">
        <f t="shared" si="132"/>
        <v>0</v>
      </c>
      <c r="Q199" s="82">
        <f t="shared" si="132"/>
        <v>0</v>
      </c>
      <c r="R199" s="82">
        <f t="shared" si="132"/>
        <v>0</v>
      </c>
      <c r="S199" s="82">
        <f t="shared" si="132"/>
        <v>0</v>
      </c>
      <c r="T199" s="82">
        <f t="shared" si="132"/>
        <v>0</v>
      </c>
      <c r="U199" s="82">
        <f t="shared" si="132"/>
        <v>0</v>
      </c>
      <c r="V199" s="82">
        <f t="shared" si="132"/>
        <v>0</v>
      </c>
      <c r="W199" s="83">
        <f t="shared" si="107"/>
        <v>1135000</v>
      </c>
      <c r="X199" s="58"/>
      <c r="Y199" s="81">
        <f t="shared" si="108"/>
        <v>5005000</v>
      </c>
      <c r="Z199" s="82">
        <f t="shared" si="109"/>
        <v>8000000</v>
      </c>
      <c r="AA199" s="163">
        <f t="shared" si="110"/>
        <v>2995000</v>
      </c>
      <c r="AB199" s="164" t="str">
        <f t="shared" si="112"/>
        <v>NO</v>
      </c>
      <c r="AC199" s="165">
        <v>23</v>
      </c>
    </row>
    <row r="200" spans="1:29" x14ac:dyDescent="0.25">
      <c r="A200" s="81">
        <v>24</v>
      </c>
      <c r="B200" s="154"/>
      <c r="C200" s="82">
        <f t="shared" ref="C200:V200" si="133">IF($Z$59*C93&lt;=C147,0,$Z$59*C93-C147)</f>
        <v>125000</v>
      </c>
      <c r="D200" s="82">
        <f t="shared" si="133"/>
        <v>65000</v>
      </c>
      <c r="E200" s="82">
        <f t="shared" si="133"/>
        <v>580000</v>
      </c>
      <c r="F200" s="82">
        <f t="shared" si="133"/>
        <v>0</v>
      </c>
      <c r="G200" s="82">
        <f t="shared" si="133"/>
        <v>0</v>
      </c>
      <c r="H200" s="82">
        <f t="shared" si="133"/>
        <v>0</v>
      </c>
      <c r="I200" s="82">
        <f t="shared" si="133"/>
        <v>198000</v>
      </c>
      <c r="J200" s="82">
        <f t="shared" si="133"/>
        <v>167000</v>
      </c>
      <c r="K200" s="82">
        <f t="shared" si="133"/>
        <v>0</v>
      </c>
      <c r="L200" s="82">
        <f t="shared" si="133"/>
        <v>0</v>
      </c>
      <c r="M200" s="82">
        <f t="shared" si="133"/>
        <v>0</v>
      </c>
      <c r="N200" s="82">
        <f t="shared" si="133"/>
        <v>0</v>
      </c>
      <c r="O200" s="82">
        <f t="shared" si="133"/>
        <v>0</v>
      </c>
      <c r="P200" s="82">
        <f t="shared" si="133"/>
        <v>0</v>
      </c>
      <c r="Q200" s="82">
        <f t="shared" si="133"/>
        <v>0</v>
      </c>
      <c r="R200" s="82">
        <f t="shared" si="133"/>
        <v>0</v>
      </c>
      <c r="S200" s="82">
        <f t="shared" si="133"/>
        <v>0</v>
      </c>
      <c r="T200" s="82">
        <f t="shared" si="133"/>
        <v>0</v>
      </c>
      <c r="U200" s="82">
        <f t="shared" si="133"/>
        <v>0</v>
      </c>
      <c r="V200" s="82">
        <f t="shared" si="133"/>
        <v>0</v>
      </c>
      <c r="W200" s="83">
        <f t="shared" si="107"/>
        <v>1135000</v>
      </c>
      <c r="X200" s="58"/>
      <c r="Y200" s="81">
        <f t="shared" si="108"/>
        <v>5005000</v>
      </c>
      <c r="Z200" s="82">
        <f t="shared" si="109"/>
        <v>8000000</v>
      </c>
      <c r="AA200" s="163">
        <f t="shared" si="110"/>
        <v>2995000</v>
      </c>
      <c r="AB200" s="164" t="str">
        <f t="shared" si="112"/>
        <v>NO</v>
      </c>
      <c r="AC200" s="165">
        <v>24</v>
      </c>
    </row>
    <row r="201" spans="1:29" x14ac:dyDescent="0.25">
      <c r="A201" s="81">
        <v>25</v>
      </c>
      <c r="B201" s="154"/>
      <c r="C201" s="82">
        <f t="shared" ref="C201:V201" si="134">IF($Z$59*C94&lt;=C148,0,$Z$59*C94-C148)</f>
        <v>125000</v>
      </c>
      <c r="D201" s="82">
        <f t="shared" si="134"/>
        <v>65000</v>
      </c>
      <c r="E201" s="82">
        <f t="shared" si="134"/>
        <v>580000</v>
      </c>
      <c r="F201" s="82">
        <f t="shared" si="134"/>
        <v>0</v>
      </c>
      <c r="G201" s="82">
        <f t="shared" si="134"/>
        <v>0</v>
      </c>
      <c r="H201" s="82">
        <f t="shared" si="134"/>
        <v>0</v>
      </c>
      <c r="I201" s="82">
        <f t="shared" si="134"/>
        <v>198000</v>
      </c>
      <c r="J201" s="82">
        <f t="shared" si="134"/>
        <v>167000</v>
      </c>
      <c r="K201" s="82">
        <f t="shared" si="134"/>
        <v>0</v>
      </c>
      <c r="L201" s="82">
        <f t="shared" si="134"/>
        <v>0</v>
      </c>
      <c r="M201" s="82">
        <f t="shared" si="134"/>
        <v>0</v>
      </c>
      <c r="N201" s="82">
        <f t="shared" si="134"/>
        <v>0</v>
      </c>
      <c r="O201" s="82">
        <f t="shared" si="134"/>
        <v>0</v>
      </c>
      <c r="P201" s="82">
        <f t="shared" si="134"/>
        <v>0</v>
      </c>
      <c r="Q201" s="82">
        <f t="shared" si="134"/>
        <v>0</v>
      </c>
      <c r="R201" s="82">
        <f t="shared" si="134"/>
        <v>0</v>
      </c>
      <c r="S201" s="82">
        <f t="shared" si="134"/>
        <v>0</v>
      </c>
      <c r="T201" s="82">
        <f t="shared" si="134"/>
        <v>0</v>
      </c>
      <c r="U201" s="82">
        <f t="shared" si="134"/>
        <v>0</v>
      </c>
      <c r="V201" s="82">
        <f t="shared" si="134"/>
        <v>0</v>
      </c>
      <c r="W201" s="83">
        <f t="shared" si="107"/>
        <v>1135000</v>
      </c>
      <c r="X201" s="58"/>
      <c r="Y201" s="81">
        <f t="shared" si="108"/>
        <v>5005000</v>
      </c>
      <c r="Z201" s="82">
        <f t="shared" si="109"/>
        <v>8000000</v>
      </c>
      <c r="AA201" s="163">
        <f t="shared" si="110"/>
        <v>2995000</v>
      </c>
      <c r="AB201" s="164" t="str">
        <f t="shared" si="112"/>
        <v>NO</v>
      </c>
      <c r="AC201" s="165">
        <v>25</v>
      </c>
    </row>
    <row r="202" spans="1:29" x14ac:dyDescent="0.25">
      <c r="A202" s="81">
        <v>26</v>
      </c>
      <c r="B202" s="154"/>
      <c r="C202" s="82">
        <f t="shared" ref="C202:V202" si="135">IF($Z$59*C95&lt;=C149,0,$Z$59*C95-C149)</f>
        <v>125000</v>
      </c>
      <c r="D202" s="82">
        <f t="shared" si="135"/>
        <v>65000</v>
      </c>
      <c r="E202" s="82">
        <f t="shared" si="135"/>
        <v>580000</v>
      </c>
      <c r="F202" s="82">
        <f t="shared" si="135"/>
        <v>0</v>
      </c>
      <c r="G202" s="82">
        <f t="shared" si="135"/>
        <v>0</v>
      </c>
      <c r="H202" s="82">
        <f t="shared" si="135"/>
        <v>0</v>
      </c>
      <c r="I202" s="82">
        <f t="shared" si="135"/>
        <v>198000</v>
      </c>
      <c r="J202" s="82">
        <f t="shared" si="135"/>
        <v>167000</v>
      </c>
      <c r="K202" s="82">
        <f t="shared" si="135"/>
        <v>0</v>
      </c>
      <c r="L202" s="82">
        <f t="shared" si="135"/>
        <v>0</v>
      </c>
      <c r="M202" s="82">
        <f t="shared" si="135"/>
        <v>0</v>
      </c>
      <c r="N202" s="82">
        <f t="shared" si="135"/>
        <v>0</v>
      </c>
      <c r="O202" s="82">
        <f t="shared" si="135"/>
        <v>0</v>
      </c>
      <c r="P202" s="82">
        <f t="shared" si="135"/>
        <v>0</v>
      </c>
      <c r="Q202" s="82">
        <f t="shared" si="135"/>
        <v>0</v>
      </c>
      <c r="R202" s="82">
        <f t="shared" si="135"/>
        <v>0</v>
      </c>
      <c r="S202" s="82">
        <f t="shared" si="135"/>
        <v>0</v>
      </c>
      <c r="T202" s="82">
        <f t="shared" si="135"/>
        <v>0</v>
      </c>
      <c r="U202" s="82">
        <f t="shared" si="135"/>
        <v>0</v>
      </c>
      <c r="V202" s="82">
        <f t="shared" si="135"/>
        <v>0</v>
      </c>
      <c r="W202" s="83">
        <f t="shared" si="107"/>
        <v>1135000</v>
      </c>
      <c r="X202" s="58"/>
      <c r="Y202" s="81">
        <f t="shared" si="108"/>
        <v>5005000</v>
      </c>
      <c r="Z202" s="82">
        <f t="shared" si="109"/>
        <v>8000000</v>
      </c>
      <c r="AA202" s="163">
        <f t="shared" si="110"/>
        <v>2995000</v>
      </c>
      <c r="AB202" s="164" t="str">
        <f t="shared" si="112"/>
        <v>NO</v>
      </c>
      <c r="AC202" s="165">
        <v>26</v>
      </c>
    </row>
    <row r="203" spans="1:29" x14ac:dyDescent="0.25">
      <c r="A203" s="81">
        <v>27</v>
      </c>
      <c r="B203" s="154"/>
      <c r="C203" s="82">
        <f t="shared" ref="C203:V203" si="136">IF($Z$59*C96&lt;=C150,0,$Z$59*C96-C150)</f>
        <v>125000</v>
      </c>
      <c r="D203" s="82">
        <f t="shared" si="136"/>
        <v>65000</v>
      </c>
      <c r="E203" s="82">
        <f t="shared" si="136"/>
        <v>580000</v>
      </c>
      <c r="F203" s="82">
        <f t="shared" si="136"/>
        <v>0</v>
      </c>
      <c r="G203" s="82">
        <f t="shared" si="136"/>
        <v>0</v>
      </c>
      <c r="H203" s="82">
        <f t="shared" si="136"/>
        <v>0</v>
      </c>
      <c r="I203" s="82">
        <f t="shared" si="136"/>
        <v>198000</v>
      </c>
      <c r="J203" s="82">
        <f t="shared" si="136"/>
        <v>167000</v>
      </c>
      <c r="K203" s="82">
        <f t="shared" si="136"/>
        <v>0</v>
      </c>
      <c r="L203" s="82">
        <f t="shared" si="136"/>
        <v>0</v>
      </c>
      <c r="M203" s="82">
        <f t="shared" si="136"/>
        <v>0</v>
      </c>
      <c r="N203" s="82">
        <f t="shared" si="136"/>
        <v>0</v>
      </c>
      <c r="O203" s="82">
        <f t="shared" si="136"/>
        <v>0</v>
      </c>
      <c r="P203" s="82">
        <f t="shared" si="136"/>
        <v>0</v>
      </c>
      <c r="Q203" s="82">
        <f t="shared" si="136"/>
        <v>0</v>
      </c>
      <c r="R203" s="82">
        <f t="shared" si="136"/>
        <v>0</v>
      </c>
      <c r="S203" s="82">
        <f t="shared" si="136"/>
        <v>0</v>
      </c>
      <c r="T203" s="82">
        <f t="shared" si="136"/>
        <v>0</v>
      </c>
      <c r="U203" s="82">
        <f t="shared" si="136"/>
        <v>0</v>
      </c>
      <c r="V203" s="82">
        <f t="shared" si="136"/>
        <v>0</v>
      </c>
      <c r="W203" s="83">
        <f t="shared" si="107"/>
        <v>1135000</v>
      </c>
      <c r="X203" s="58"/>
      <c r="Y203" s="81">
        <f t="shared" si="108"/>
        <v>5005000</v>
      </c>
      <c r="Z203" s="82">
        <f t="shared" si="109"/>
        <v>8000000</v>
      </c>
      <c r="AA203" s="163">
        <f t="shared" si="110"/>
        <v>2995000</v>
      </c>
      <c r="AB203" s="164" t="str">
        <f t="shared" si="112"/>
        <v>NO</v>
      </c>
      <c r="AC203" s="165">
        <v>27</v>
      </c>
    </row>
    <row r="204" spans="1:29" x14ac:dyDescent="0.25">
      <c r="A204" s="81">
        <v>28</v>
      </c>
      <c r="B204" s="154"/>
      <c r="C204" s="82">
        <f t="shared" ref="C204:V204" si="137">IF($Z$59*C97&lt;=C151,0,$Z$59*C97-C151)</f>
        <v>125000</v>
      </c>
      <c r="D204" s="82">
        <f t="shared" si="137"/>
        <v>65000</v>
      </c>
      <c r="E204" s="82">
        <f t="shared" si="137"/>
        <v>580000</v>
      </c>
      <c r="F204" s="82">
        <f t="shared" si="137"/>
        <v>0</v>
      </c>
      <c r="G204" s="82">
        <f t="shared" si="137"/>
        <v>0</v>
      </c>
      <c r="H204" s="82">
        <f t="shared" si="137"/>
        <v>0</v>
      </c>
      <c r="I204" s="82">
        <f t="shared" si="137"/>
        <v>198000</v>
      </c>
      <c r="J204" s="82">
        <f t="shared" si="137"/>
        <v>167000</v>
      </c>
      <c r="K204" s="82">
        <f t="shared" si="137"/>
        <v>0</v>
      </c>
      <c r="L204" s="82">
        <f t="shared" si="137"/>
        <v>0</v>
      </c>
      <c r="M204" s="82">
        <f t="shared" si="137"/>
        <v>0</v>
      </c>
      <c r="N204" s="82">
        <f t="shared" si="137"/>
        <v>0</v>
      </c>
      <c r="O204" s="82">
        <f t="shared" si="137"/>
        <v>0</v>
      </c>
      <c r="P204" s="82">
        <f t="shared" si="137"/>
        <v>0</v>
      </c>
      <c r="Q204" s="82">
        <f t="shared" si="137"/>
        <v>0</v>
      </c>
      <c r="R204" s="82">
        <f t="shared" si="137"/>
        <v>0</v>
      </c>
      <c r="S204" s="82">
        <f t="shared" si="137"/>
        <v>0</v>
      </c>
      <c r="T204" s="82">
        <f t="shared" si="137"/>
        <v>0</v>
      </c>
      <c r="U204" s="82">
        <f t="shared" si="137"/>
        <v>0</v>
      </c>
      <c r="V204" s="82">
        <f t="shared" si="137"/>
        <v>0</v>
      </c>
      <c r="W204" s="83">
        <f t="shared" si="107"/>
        <v>1135000</v>
      </c>
      <c r="X204" s="58"/>
      <c r="Y204" s="81">
        <f t="shared" si="108"/>
        <v>5005000</v>
      </c>
      <c r="Z204" s="82">
        <f t="shared" si="109"/>
        <v>8000000</v>
      </c>
      <c r="AA204" s="163">
        <f t="shared" si="110"/>
        <v>2995000</v>
      </c>
      <c r="AB204" s="164" t="str">
        <f t="shared" si="112"/>
        <v>NO</v>
      </c>
      <c r="AC204" s="165">
        <v>28</v>
      </c>
    </row>
    <row r="205" spans="1:29" x14ac:dyDescent="0.25">
      <c r="A205" s="81">
        <v>29</v>
      </c>
      <c r="B205" s="154"/>
      <c r="C205" s="82">
        <f t="shared" ref="C205:V205" si="138">IF($Z$59*C98&lt;=C152,0,$Z$59*C98-C152)</f>
        <v>125000</v>
      </c>
      <c r="D205" s="82">
        <f t="shared" si="138"/>
        <v>65000</v>
      </c>
      <c r="E205" s="82">
        <f t="shared" si="138"/>
        <v>580000</v>
      </c>
      <c r="F205" s="82">
        <f t="shared" si="138"/>
        <v>0</v>
      </c>
      <c r="G205" s="82">
        <f t="shared" si="138"/>
        <v>0</v>
      </c>
      <c r="H205" s="82">
        <f t="shared" si="138"/>
        <v>0</v>
      </c>
      <c r="I205" s="82">
        <f t="shared" si="138"/>
        <v>198000</v>
      </c>
      <c r="J205" s="82">
        <f t="shared" si="138"/>
        <v>167000</v>
      </c>
      <c r="K205" s="82">
        <f t="shared" si="138"/>
        <v>0</v>
      </c>
      <c r="L205" s="82">
        <f t="shared" si="138"/>
        <v>0</v>
      </c>
      <c r="M205" s="82">
        <f t="shared" si="138"/>
        <v>0</v>
      </c>
      <c r="N205" s="82">
        <f t="shared" si="138"/>
        <v>0</v>
      </c>
      <c r="O205" s="82">
        <f t="shared" si="138"/>
        <v>0</v>
      </c>
      <c r="P205" s="82">
        <f t="shared" si="138"/>
        <v>0</v>
      </c>
      <c r="Q205" s="82">
        <f t="shared" si="138"/>
        <v>0</v>
      </c>
      <c r="R205" s="82">
        <f t="shared" si="138"/>
        <v>0</v>
      </c>
      <c r="S205" s="82">
        <f t="shared" si="138"/>
        <v>0</v>
      </c>
      <c r="T205" s="82">
        <f t="shared" si="138"/>
        <v>0</v>
      </c>
      <c r="U205" s="82">
        <f t="shared" si="138"/>
        <v>0</v>
      </c>
      <c r="V205" s="82">
        <f t="shared" si="138"/>
        <v>0</v>
      </c>
      <c r="W205" s="83">
        <f t="shared" si="107"/>
        <v>1135000</v>
      </c>
      <c r="X205" s="58"/>
      <c r="Y205" s="81">
        <f t="shared" si="108"/>
        <v>5005000</v>
      </c>
      <c r="Z205" s="82">
        <f t="shared" si="109"/>
        <v>8000000</v>
      </c>
      <c r="AA205" s="163">
        <f t="shared" si="110"/>
        <v>2995000</v>
      </c>
      <c r="AB205" s="164" t="str">
        <f t="shared" si="112"/>
        <v>NO</v>
      </c>
      <c r="AC205" s="165">
        <v>29</v>
      </c>
    </row>
    <row r="206" spans="1:29" x14ac:dyDescent="0.25">
      <c r="A206" s="81">
        <v>30</v>
      </c>
      <c r="B206" s="154"/>
      <c r="C206" s="82">
        <f t="shared" ref="C206:V206" si="139">IF($Z$59*C99&lt;=C153,0,$Z$59*C99-C153)</f>
        <v>125000</v>
      </c>
      <c r="D206" s="82">
        <f t="shared" si="139"/>
        <v>65000</v>
      </c>
      <c r="E206" s="82">
        <f t="shared" si="139"/>
        <v>580000</v>
      </c>
      <c r="F206" s="82">
        <f t="shared" si="139"/>
        <v>0</v>
      </c>
      <c r="G206" s="82">
        <f t="shared" si="139"/>
        <v>0</v>
      </c>
      <c r="H206" s="82">
        <f t="shared" si="139"/>
        <v>0</v>
      </c>
      <c r="I206" s="82">
        <f t="shared" si="139"/>
        <v>198000</v>
      </c>
      <c r="J206" s="82">
        <f t="shared" si="139"/>
        <v>167000</v>
      </c>
      <c r="K206" s="82">
        <f t="shared" si="139"/>
        <v>0</v>
      </c>
      <c r="L206" s="82">
        <f t="shared" si="139"/>
        <v>0</v>
      </c>
      <c r="M206" s="82">
        <f t="shared" si="139"/>
        <v>0</v>
      </c>
      <c r="N206" s="82">
        <f t="shared" si="139"/>
        <v>0</v>
      </c>
      <c r="O206" s="82">
        <f t="shared" si="139"/>
        <v>0</v>
      </c>
      <c r="P206" s="82">
        <f t="shared" si="139"/>
        <v>0</v>
      </c>
      <c r="Q206" s="82">
        <f t="shared" si="139"/>
        <v>0</v>
      </c>
      <c r="R206" s="82">
        <f t="shared" si="139"/>
        <v>0</v>
      </c>
      <c r="S206" s="82">
        <f t="shared" si="139"/>
        <v>0</v>
      </c>
      <c r="T206" s="82">
        <f t="shared" si="139"/>
        <v>0</v>
      </c>
      <c r="U206" s="82">
        <f t="shared" si="139"/>
        <v>0</v>
      </c>
      <c r="V206" s="82">
        <f t="shared" si="139"/>
        <v>0</v>
      </c>
      <c r="W206" s="83">
        <f t="shared" si="107"/>
        <v>1135000</v>
      </c>
      <c r="X206" s="58"/>
      <c r="Y206" s="81">
        <f t="shared" si="108"/>
        <v>5005000</v>
      </c>
      <c r="Z206" s="82">
        <f t="shared" si="109"/>
        <v>8000000</v>
      </c>
      <c r="AA206" s="163">
        <f t="shared" si="110"/>
        <v>2995000</v>
      </c>
      <c r="AB206" s="164" t="str">
        <f t="shared" si="112"/>
        <v>NO</v>
      </c>
      <c r="AC206" s="165">
        <v>30</v>
      </c>
    </row>
    <row r="207" spans="1:29" x14ac:dyDescent="0.25">
      <c r="A207" s="81">
        <v>31</v>
      </c>
      <c r="B207" s="154"/>
      <c r="C207" s="82">
        <f t="shared" ref="C207:V207" si="140">IF($Z$59*C100&lt;=C154,0,$Z$59*C100-C154)</f>
        <v>125000</v>
      </c>
      <c r="D207" s="82">
        <f t="shared" si="140"/>
        <v>65000</v>
      </c>
      <c r="E207" s="82">
        <f t="shared" si="140"/>
        <v>580000</v>
      </c>
      <c r="F207" s="82">
        <f t="shared" si="140"/>
        <v>0</v>
      </c>
      <c r="G207" s="82">
        <f t="shared" si="140"/>
        <v>0</v>
      </c>
      <c r="H207" s="82">
        <f t="shared" si="140"/>
        <v>0</v>
      </c>
      <c r="I207" s="82">
        <f t="shared" si="140"/>
        <v>198000</v>
      </c>
      <c r="J207" s="82">
        <f t="shared" si="140"/>
        <v>167000</v>
      </c>
      <c r="K207" s="82">
        <f t="shared" si="140"/>
        <v>0</v>
      </c>
      <c r="L207" s="82">
        <f t="shared" si="140"/>
        <v>0</v>
      </c>
      <c r="M207" s="82">
        <f t="shared" si="140"/>
        <v>0</v>
      </c>
      <c r="N207" s="82">
        <f t="shared" si="140"/>
        <v>0</v>
      </c>
      <c r="O207" s="82">
        <f t="shared" si="140"/>
        <v>0</v>
      </c>
      <c r="P207" s="82">
        <f t="shared" si="140"/>
        <v>0</v>
      </c>
      <c r="Q207" s="82">
        <f t="shared" si="140"/>
        <v>0</v>
      </c>
      <c r="R207" s="82">
        <f t="shared" si="140"/>
        <v>0</v>
      </c>
      <c r="S207" s="82">
        <f t="shared" si="140"/>
        <v>0</v>
      </c>
      <c r="T207" s="82">
        <f t="shared" si="140"/>
        <v>0</v>
      </c>
      <c r="U207" s="82">
        <f t="shared" si="140"/>
        <v>0</v>
      </c>
      <c r="V207" s="82">
        <f t="shared" si="140"/>
        <v>0</v>
      </c>
      <c r="W207" s="83">
        <f t="shared" si="107"/>
        <v>1135000</v>
      </c>
      <c r="X207" s="58"/>
      <c r="Y207" s="81">
        <f t="shared" si="108"/>
        <v>5005000</v>
      </c>
      <c r="Z207" s="82">
        <f t="shared" si="109"/>
        <v>8000000</v>
      </c>
      <c r="AA207" s="163">
        <f t="shared" si="110"/>
        <v>2995000</v>
      </c>
      <c r="AB207" s="164" t="str">
        <f t="shared" si="112"/>
        <v>NO</v>
      </c>
      <c r="AC207" s="165">
        <v>31</v>
      </c>
    </row>
    <row r="208" spans="1:29" x14ac:dyDescent="0.25">
      <c r="A208" s="81">
        <v>32</v>
      </c>
      <c r="B208" s="154"/>
      <c r="C208" s="82">
        <f t="shared" ref="C208:V208" si="141">IF($Z$59*C101&lt;=C155,0,$Z$59*C101-C155)</f>
        <v>125000</v>
      </c>
      <c r="D208" s="82">
        <f t="shared" si="141"/>
        <v>65000</v>
      </c>
      <c r="E208" s="82">
        <f t="shared" si="141"/>
        <v>580000</v>
      </c>
      <c r="F208" s="82">
        <f t="shared" si="141"/>
        <v>0</v>
      </c>
      <c r="G208" s="82">
        <f t="shared" si="141"/>
        <v>0</v>
      </c>
      <c r="H208" s="82">
        <f t="shared" si="141"/>
        <v>0</v>
      </c>
      <c r="I208" s="82">
        <f t="shared" si="141"/>
        <v>198000</v>
      </c>
      <c r="J208" s="82">
        <f t="shared" si="141"/>
        <v>167000</v>
      </c>
      <c r="K208" s="82">
        <f t="shared" si="141"/>
        <v>0</v>
      </c>
      <c r="L208" s="82">
        <f t="shared" si="141"/>
        <v>0</v>
      </c>
      <c r="M208" s="82">
        <f t="shared" si="141"/>
        <v>0</v>
      </c>
      <c r="N208" s="82">
        <f t="shared" si="141"/>
        <v>0</v>
      </c>
      <c r="O208" s="82">
        <f t="shared" si="141"/>
        <v>0</v>
      </c>
      <c r="P208" s="82">
        <f t="shared" si="141"/>
        <v>0</v>
      </c>
      <c r="Q208" s="82">
        <f t="shared" si="141"/>
        <v>0</v>
      </c>
      <c r="R208" s="82">
        <f t="shared" si="141"/>
        <v>0</v>
      </c>
      <c r="S208" s="82">
        <f t="shared" si="141"/>
        <v>0</v>
      </c>
      <c r="T208" s="82">
        <f t="shared" si="141"/>
        <v>0</v>
      </c>
      <c r="U208" s="82">
        <f t="shared" si="141"/>
        <v>0</v>
      </c>
      <c r="V208" s="82">
        <f t="shared" si="141"/>
        <v>0</v>
      </c>
      <c r="W208" s="83">
        <f t="shared" si="107"/>
        <v>1135000</v>
      </c>
      <c r="X208" s="58"/>
      <c r="Y208" s="81">
        <f t="shared" si="108"/>
        <v>5005000</v>
      </c>
      <c r="Z208" s="82">
        <f t="shared" si="109"/>
        <v>8000000</v>
      </c>
      <c r="AA208" s="163">
        <f t="shared" si="110"/>
        <v>2995000</v>
      </c>
      <c r="AB208" s="164" t="str">
        <f t="shared" si="112"/>
        <v>NO</v>
      </c>
      <c r="AC208" s="165">
        <v>32</v>
      </c>
    </row>
    <row r="209" spans="1:29" x14ac:dyDescent="0.25">
      <c r="A209" s="81">
        <v>33</v>
      </c>
      <c r="B209" s="154"/>
      <c r="C209" s="82">
        <f t="shared" ref="C209:V209" si="142">IF($Z$59*C102&lt;=C156,0,$Z$59*C102-C156)</f>
        <v>125000</v>
      </c>
      <c r="D209" s="82">
        <f t="shared" si="142"/>
        <v>65000</v>
      </c>
      <c r="E209" s="82">
        <f t="shared" si="142"/>
        <v>580000</v>
      </c>
      <c r="F209" s="82">
        <f t="shared" si="142"/>
        <v>0</v>
      </c>
      <c r="G209" s="82">
        <f t="shared" si="142"/>
        <v>0</v>
      </c>
      <c r="H209" s="82">
        <f t="shared" si="142"/>
        <v>0</v>
      </c>
      <c r="I209" s="82">
        <f t="shared" si="142"/>
        <v>198000</v>
      </c>
      <c r="J209" s="82">
        <f t="shared" si="142"/>
        <v>167000</v>
      </c>
      <c r="K209" s="82">
        <f t="shared" si="142"/>
        <v>0</v>
      </c>
      <c r="L209" s="82">
        <f t="shared" si="142"/>
        <v>0</v>
      </c>
      <c r="M209" s="82">
        <f t="shared" si="142"/>
        <v>0</v>
      </c>
      <c r="N209" s="82">
        <f t="shared" si="142"/>
        <v>0</v>
      </c>
      <c r="O209" s="82">
        <f t="shared" si="142"/>
        <v>0</v>
      </c>
      <c r="P209" s="82">
        <f t="shared" si="142"/>
        <v>0</v>
      </c>
      <c r="Q209" s="82">
        <f t="shared" si="142"/>
        <v>0</v>
      </c>
      <c r="R209" s="82">
        <f t="shared" si="142"/>
        <v>0</v>
      </c>
      <c r="S209" s="82">
        <f t="shared" si="142"/>
        <v>0</v>
      </c>
      <c r="T209" s="82">
        <f t="shared" si="142"/>
        <v>0</v>
      </c>
      <c r="U209" s="82">
        <f t="shared" si="142"/>
        <v>0</v>
      </c>
      <c r="V209" s="82">
        <f t="shared" si="142"/>
        <v>0</v>
      </c>
      <c r="W209" s="83">
        <f t="shared" si="107"/>
        <v>1135000</v>
      </c>
      <c r="X209" s="58"/>
      <c r="Y209" s="81">
        <f t="shared" si="108"/>
        <v>5005000</v>
      </c>
      <c r="Z209" s="82">
        <f t="shared" si="109"/>
        <v>8000000</v>
      </c>
      <c r="AA209" s="163">
        <f t="shared" si="110"/>
        <v>2995000</v>
      </c>
      <c r="AB209" s="164" t="str">
        <f t="shared" si="112"/>
        <v>NO</v>
      </c>
      <c r="AC209" s="165">
        <v>33</v>
      </c>
    </row>
    <row r="210" spans="1:29" x14ac:dyDescent="0.25">
      <c r="A210" s="81">
        <v>34</v>
      </c>
      <c r="B210" s="154"/>
      <c r="C210" s="82">
        <f t="shared" ref="C210:V210" si="143">IF($Z$59*C103&lt;=C157,0,$Z$59*C103-C157)</f>
        <v>125000</v>
      </c>
      <c r="D210" s="82">
        <f t="shared" si="143"/>
        <v>65000</v>
      </c>
      <c r="E210" s="82">
        <f t="shared" si="143"/>
        <v>580000</v>
      </c>
      <c r="F210" s="82">
        <f t="shared" si="143"/>
        <v>0</v>
      </c>
      <c r="G210" s="82">
        <f t="shared" si="143"/>
        <v>0</v>
      </c>
      <c r="H210" s="82">
        <f t="shared" si="143"/>
        <v>0</v>
      </c>
      <c r="I210" s="82">
        <f t="shared" si="143"/>
        <v>198000</v>
      </c>
      <c r="J210" s="82">
        <f t="shared" si="143"/>
        <v>167000</v>
      </c>
      <c r="K210" s="82">
        <f t="shared" si="143"/>
        <v>0</v>
      </c>
      <c r="L210" s="82">
        <f t="shared" si="143"/>
        <v>0</v>
      </c>
      <c r="M210" s="82">
        <f t="shared" si="143"/>
        <v>0</v>
      </c>
      <c r="N210" s="82">
        <f t="shared" si="143"/>
        <v>0</v>
      </c>
      <c r="O210" s="82">
        <f t="shared" si="143"/>
        <v>0</v>
      </c>
      <c r="P210" s="82">
        <f t="shared" si="143"/>
        <v>0</v>
      </c>
      <c r="Q210" s="82">
        <f t="shared" si="143"/>
        <v>0</v>
      </c>
      <c r="R210" s="82">
        <f t="shared" si="143"/>
        <v>0</v>
      </c>
      <c r="S210" s="82">
        <f t="shared" si="143"/>
        <v>0</v>
      </c>
      <c r="T210" s="82">
        <f t="shared" si="143"/>
        <v>0</v>
      </c>
      <c r="U210" s="82">
        <f t="shared" si="143"/>
        <v>0</v>
      </c>
      <c r="V210" s="82">
        <f t="shared" si="143"/>
        <v>0</v>
      </c>
      <c r="W210" s="83">
        <f t="shared" si="107"/>
        <v>1135000</v>
      </c>
      <c r="X210" s="58"/>
      <c r="Y210" s="81">
        <f t="shared" si="108"/>
        <v>5005000</v>
      </c>
      <c r="Z210" s="82">
        <f t="shared" si="109"/>
        <v>8000000</v>
      </c>
      <c r="AA210" s="163">
        <f t="shared" si="110"/>
        <v>2995000</v>
      </c>
      <c r="AB210" s="164" t="str">
        <f t="shared" si="112"/>
        <v>NO</v>
      </c>
      <c r="AC210" s="165">
        <v>34</v>
      </c>
    </row>
    <row r="211" spans="1:29" x14ac:dyDescent="0.25">
      <c r="A211" s="81">
        <v>35</v>
      </c>
      <c r="B211" s="154"/>
      <c r="C211" s="82">
        <f t="shared" ref="C211:V211" si="144">IF($Z$59*C104&lt;=C158,0,$Z$59*C104-C158)</f>
        <v>125000</v>
      </c>
      <c r="D211" s="82">
        <f t="shared" si="144"/>
        <v>65000</v>
      </c>
      <c r="E211" s="82">
        <f t="shared" si="144"/>
        <v>580000</v>
      </c>
      <c r="F211" s="82">
        <f t="shared" si="144"/>
        <v>0</v>
      </c>
      <c r="G211" s="82">
        <f t="shared" si="144"/>
        <v>0</v>
      </c>
      <c r="H211" s="82">
        <f t="shared" si="144"/>
        <v>0</v>
      </c>
      <c r="I211" s="82">
        <f t="shared" si="144"/>
        <v>198000</v>
      </c>
      <c r="J211" s="82">
        <f t="shared" si="144"/>
        <v>167000</v>
      </c>
      <c r="K211" s="82">
        <f t="shared" si="144"/>
        <v>0</v>
      </c>
      <c r="L211" s="82">
        <f t="shared" si="144"/>
        <v>0</v>
      </c>
      <c r="M211" s="82">
        <f t="shared" si="144"/>
        <v>0</v>
      </c>
      <c r="N211" s="82">
        <f t="shared" si="144"/>
        <v>0</v>
      </c>
      <c r="O211" s="82">
        <f t="shared" si="144"/>
        <v>0</v>
      </c>
      <c r="P211" s="82">
        <f t="shared" si="144"/>
        <v>0</v>
      </c>
      <c r="Q211" s="82">
        <f t="shared" si="144"/>
        <v>0</v>
      </c>
      <c r="R211" s="82">
        <f t="shared" si="144"/>
        <v>0</v>
      </c>
      <c r="S211" s="82">
        <f t="shared" si="144"/>
        <v>0</v>
      </c>
      <c r="T211" s="82">
        <f t="shared" si="144"/>
        <v>0</v>
      </c>
      <c r="U211" s="82">
        <f t="shared" si="144"/>
        <v>0</v>
      </c>
      <c r="V211" s="82">
        <f t="shared" si="144"/>
        <v>0</v>
      </c>
      <c r="W211" s="83">
        <f t="shared" si="107"/>
        <v>1135000</v>
      </c>
      <c r="X211" s="58"/>
      <c r="Y211" s="81">
        <f t="shared" si="108"/>
        <v>5005000</v>
      </c>
      <c r="Z211" s="82">
        <f t="shared" si="109"/>
        <v>8000000</v>
      </c>
      <c r="AA211" s="163">
        <f t="shared" si="110"/>
        <v>2995000</v>
      </c>
      <c r="AB211" s="164" t="str">
        <f t="shared" si="112"/>
        <v>NO</v>
      </c>
      <c r="AC211" s="165">
        <v>35</v>
      </c>
    </row>
    <row r="212" spans="1:29" x14ac:dyDescent="0.25">
      <c r="A212" s="81">
        <v>36</v>
      </c>
      <c r="B212" s="154"/>
      <c r="C212" s="82">
        <f t="shared" ref="C212:V212" si="145">IF($Z$59*C105&lt;=C159,0,$Z$59*C105-C159)</f>
        <v>125000</v>
      </c>
      <c r="D212" s="82">
        <f t="shared" si="145"/>
        <v>65000</v>
      </c>
      <c r="E212" s="82">
        <f t="shared" si="145"/>
        <v>580000</v>
      </c>
      <c r="F212" s="82">
        <f t="shared" si="145"/>
        <v>0</v>
      </c>
      <c r="G212" s="82">
        <f t="shared" si="145"/>
        <v>0</v>
      </c>
      <c r="H212" s="82">
        <f t="shared" si="145"/>
        <v>0</v>
      </c>
      <c r="I212" s="82">
        <f t="shared" si="145"/>
        <v>198000</v>
      </c>
      <c r="J212" s="82">
        <f t="shared" si="145"/>
        <v>167000</v>
      </c>
      <c r="K212" s="82">
        <f t="shared" si="145"/>
        <v>0</v>
      </c>
      <c r="L212" s="82">
        <f t="shared" si="145"/>
        <v>0</v>
      </c>
      <c r="M212" s="82">
        <f t="shared" si="145"/>
        <v>0</v>
      </c>
      <c r="N212" s="82">
        <f t="shared" si="145"/>
        <v>0</v>
      </c>
      <c r="O212" s="82">
        <f t="shared" si="145"/>
        <v>0</v>
      </c>
      <c r="P212" s="82">
        <f t="shared" si="145"/>
        <v>0</v>
      </c>
      <c r="Q212" s="82">
        <f t="shared" si="145"/>
        <v>0</v>
      </c>
      <c r="R212" s="82">
        <f t="shared" si="145"/>
        <v>0</v>
      </c>
      <c r="S212" s="82">
        <f t="shared" si="145"/>
        <v>0</v>
      </c>
      <c r="T212" s="82">
        <f t="shared" si="145"/>
        <v>0</v>
      </c>
      <c r="U212" s="82">
        <f t="shared" si="145"/>
        <v>0</v>
      </c>
      <c r="V212" s="82">
        <f t="shared" si="145"/>
        <v>0</v>
      </c>
      <c r="W212" s="83">
        <f t="shared" si="107"/>
        <v>1135000</v>
      </c>
      <c r="X212" s="58"/>
      <c r="Y212" s="81">
        <f t="shared" si="108"/>
        <v>5005000</v>
      </c>
      <c r="Z212" s="82">
        <f t="shared" si="109"/>
        <v>8000000</v>
      </c>
      <c r="AA212" s="163">
        <f t="shared" si="110"/>
        <v>2995000</v>
      </c>
      <c r="AB212" s="164" t="str">
        <f t="shared" si="112"/>
        <v>NO</v>
      </c>
      <c r="AC212" s="165">
        <v>36</v>
      </c>
    </row>
    <row r="213" spans="1:29" x14ac:dyDescent="0.25">
      <c r="A213" s="81">
        <v>37</v>
      </c>
      <c r="B213" s="154"/>
      <c r="C213" s="82">
        <f t="shared" ref="C213:V213" si="146">IF($Z$59*C106&lt;=C160,0,$Z$59*C106-C160)</f>
        <v>125000</v>
      </c>
      <c r="D213" s="82">
        <f t="shared" si="146"/>
        <v>65000</v>
      </c>
      <c r="E213" s="82">
        <f t="shared" si="146"/>
        <v>580000</v>
      </c>
      <c r="F213" s="82">
        <f t="shared" si="146"/>
        <v>0</v>
      </c>
      <c r="G213" s="82">
        <f t="shared" si="146"/>
        <v>0</v>
      </c>
      <c r="H213" s="82">
        <f t="shared" si="146"/>
        <v>0</v>
      </c>
      <c r="I213" s="82">
        <f t="shared" si="146"/>
        <v>198000</v>
      </c>
      <c r="J213" s="82">
        <f t="shared" si="146"/>
        <v>167000</v>
      </c>
      <c r="K213" s="82">
        <f t="shared" si="146"/>
        <v>0</v>
      </c>
      <c r="L213" s="82">
        <f t="shared" si="146"/>
        <v>0</v>
      </c>
      <c r="M213" s="82">
        <f t="shared" si="146"/>
        <v>0</v>
      </c>
      <c r="N213" s="82">
        <f t="shared" si="146"/>
        <v>0</v>
      </c>
      <c r="O213" s="82">
        <f t="shared" si="146"/>
        <v>0</v>
      </c>
      <c r="P213" s="82">
        <f t="shared" si="146"/>
        <v>0</v>
      </c>
      <c r="Q213" s="82">
        <f t="shared" si="146"/>
        <v>0</v>
      </c>
      <c r="R213" s="82">
        <f t="shared" si="146"/>
        <v>0</v>
      </c>
      <c r="S213" s="82">
        <f t="shared" si="146"/>
        <v>0</v>
      </c>
      <c r="T213" s="82">
        <f t="shared" si="146"/>
        <v>0</v>
      </c>
      <c r="U213" s="82">
        <f t="shared" si="146"/>
        <v>0</v>
      </c>
      <c r="V213" s="82">
        <f t="shared" si="146"/>
        <v>0</v>
      </c>
      <c r="W213" s="83">
        <f t="shared" si="107"/>
        <v>1135000</v>
      </c>
      <c r="X213" s="58"/>
      <c r="Y213" s="81">
        <f t="shared" si="108"/>
        <v>5005000</v>
      </c>
      <c r="Z213" s="82">
        <f t="shared" si="109"/>
        <v>8000000</v>
      </c>
      <c r="AA213" s="163">
        <f t="shared" si="110"/>
        <v>2995000</v>
      </c>
      <c r="AB213" s="164" t="str">
        <f t="shared" si="112"/>
        <v>NO</v>
      </c>
      <c r="AC213" s="165">
        <v>37</v>
      </c>
    </row>
    <row r="214" spans="1:29" x14ac:dyDescent="0.25">
      <c r="A214" s="81">
        <v>38</v>
      </c>
      <c r="B214" s="154"/>
      <c r="C214" s="82">
        <f t="shared" ref="C214:V214" si="147">IF($Z$59*C107&lt;=C161,0,$Z$59*C107-C161)</f>
        <v>125000</v>
      </c>
      <c r="D214" s="82">
        <f t="shared" si="147"/>
        <v>65000</v>
      </c>
      <c r="E214" s="82">
        <f t="shared" si="147"/>
        <v>580000</v>
      </c>
      <c r="F214" s="82">
        <f t="shared" si="147"/>
        <v>0</v>
      </c>
      <c r="G214" s="82">
        <f t="shared" si="147"/>
        <v>0</v>
      </c>
      <c r="H214" s="82">
        <f t="shared" si="147"/>
        <v>0</v>
      </c>
      <c r="I214" s="82">
        <f t="shared" si="147"/>
        <v>198000</v>
      </c>
      <c r="J214" s="82">
        <f t="shared" si="147"/>
        <v>167000</v>
      </c>
      <c r="K214" s="82">
        <f t="shared" si="147"/>
        <v>0</v>
      </c>
      <c r="L214" s="82">
        <f t="shared" si="147"/>
        <v>0</v>
      </c>
      <c r="M214" s="82">
        <f t="shared" si="147"/>
        <v>0</v>
      </c>
      <c r="N214" s="82">
        <f t="shared" si="147"/>
        <v>0</v>
      </c>
      <c r="O214" s="82">
        <f t="shared" si="147"/>
        <v>0</v>
      </c>
      <c r="P214" s="82">
        <f t="shared" si="147"/>
        <v>0</v>
      </c>
      <c r="Q214" s="82">
        <f t="shared" si="147"/>
        <v>0</v>
      </c>
      <c r="R214" s="82">
        <f t="shared" si="147"/>
        <v>0</v>
      </c>
      <c r="S214" s="82">
        <f t="shared" si="147"/>
        <v>0</v>
      </c>
      <c r="T214" s="82">
        <f t="shared" si="147"/>
        <v>0</v>
      </c>
      <c r="U214" s="82">
        <f t="shared" si="147"/>
        <v>0</v>
      </c>
      <c r="V214" s="82">
        <f t="shared" si="147"/>
        <v>0</v>
      </c>
      <c r="W214" s="83">
        <f t="shared" si="107"/>
        <v>1135000</v>
      </c>
      <c r="X214" s="58"/>
      <c r="Y214" s="81">
        <f t="shared" si="108"/>
        <v>5005000</v>
      </c>
      <c r="Z214" s="82">
        <f t="shared" si="109"/>
        <v>8000000</v>
      </c>
      <c r="AA214" s="163">
        <f t="shared" si="110"/>
        <v>2995000</v>
      </c>
      <c r="AB214" s="164" t="str">
        <f t="shared" si="112"/>
        <v>NO</v>
      </c>
      <c r="AC214" s="165">
        <v>38</v>
      </c>
    </row>
    <row r="215" spans="1:29" x14ac:dyDescent="0.25">
      <c r="A215" s="81">
        <v>39</v>
      </c>
      <c r="B215" s="154"/>
      <c r="C215" s="82">
        <f t="shared" ref="C215:V215" si="148">IF($Z$59*C108&lt;=C162,0,$Z$59*C108-C162)</f>
        <v>125000</v>
      </c>
      <c r="D215" s="82">
        <f t="shared" si="148"/>
        <v>65000</v>
      </c>
      <c r="E215" s="82">
        <f t="shared" si="148"/>
        <v>580000</v>
      </c>
      <c r="F215" s="82">
        <f t="shared" si="148"/>
        <v>0</v>
      </c>
      <c r="G215" s="82">
        <f t="shared" si="148"/>
        <v>0</v>
      </c>
      <c r="H215" s="82">
        <f t="shared" si="148"/>
        <v>0</v>
      </c>
      <c r="I215" s="82">
        <f t="shared" si="148"/>
        <v>198000</v>
      </c>
      <c r="J215" s="82">
        <f t="shared" si="148"/>
        <v>167000</v>
      </c>
      <c r="K215" s="82">
        <f t="shared" si="148"/>
        <v>0</v>
      </c>
      <c r="L215" s="82">
        <f t="shared" si="148"/>
        <v>0</v>
      </c>
      <c r="M215" s="82">
        <f t="shared" si="148"/>
        <v>0</v>
      </c>
      <c r="N215" s="82">
        <f t="shared" si="148"/>
        <v>0</v>
      </c>
      <c r="O215" s="82">
        <f t="shared" si="148"/>
        <v>0</v>
      </c>
      <c r="P215" s="82">
        <f t="shared" si="148"/>
        <v>0</v>
      </c>
      <c r="Q215" s="82">
        <f t="shared" si="148"/>
        <v>0</v>
      </c>
      <c r="R215" s="82">
        <f t="shared" si="148"/>
        <v>0</v>
      </c>
      <c r="S215" s="82">
        <f t="shared" si="148"/>
        <v>0</v>
      </c>
      <c r="T215" s="82">
        <f t="shared" si="148"/>
        <v>0</v>
      </c>
      <c r="U215" s="82">
        <f t="shared" si="148"/>
        <v>0</v>
      </c>
      <c r="V215" s="82">
        <f t="shared" si="148"/>
        <v>0</v>
      </c>
      <c r="W215" s="83">
        <f t="shared" si="107"/>
        <v>1135000</v>
      </c>
      <c r="X215" s="58"/>
      <c r="Y215" s="81">
        <f t="shared" si="108"/>
        <v>5005000</v>
      </c>
      <c r="Z215" s="82">
        <f t="shared" si="109"/>
        <v>8000000</v>
      </c>
      <c r="AA215" s="163">
        <f t="shared" si="110"/>
        <v>2995000</v>
      </c>
      <c r="AB215" s="164" t="str">
        <f t="shared" si="112"/>
        <v>NO</v>
      </c>
      <c r="AC215" s="165">
        <v>39</v>
      </c>
    </row>
    <row r="216" spans="1:29" x14ac:dyDescent="0.25">
      <c r="A216" s="81">
        <v>40</v>
      </c>
      <c r="B216" s="154"/>
      <c r="C216" s="82">
        <f t="shared" ref="C216:V216" si="149">IF($Z$59*C109&lt;=C163,0,$Z$59*C109-C163)</f>
        <v>125000</v>
      </c>
      <c r="D216" s="82">
        <f t="shared" si="149"/>
        <v>65000</v>
      </c>
      <c r="E216" s="82">
        <f t="shared" si="149"/>
        <v>580000</v>
      </c>
      <c r="F216" s="82">
        <f t="shared" si="149"/>
        <v>0</v>
      </c>
      <c r="G216" s="82">
        <f t="shared" si="149"/>
        <v>0</v>
      </c>
      <c r="H216" s="82">
        <f t="shared" si="149"/>
        <v>0</v>
      </c>
      <c r="I216" s="82">
        <f t="shared" si="149"/>
        <v>198000</v>
      </c>
      <c r="J216" s="82">
        <f t="shared" si="149"/>
        <v>167000</v>
      </c>
      <c r="K216" s="82">
        <f t="shared" si="149"/>
        <v>0</v>
      </c>
      <c r="L216" s="82">
        <f t="shared" si="149"/>
        <v>0</v>
      </c>
      <c r="M216" s="82">
        <f t="shared" si="149"/>
        <v>0</v>
      </c>
      <c r="N216" s="82">
        <f t="shared" si="149"/>
        <v>0</v>
      </c>
      <c r="O216" s="82">
        <f t="shared" si="149"/>
        <v>0</v>
      </c>
      <c r="P216" s="82">
        <f t="shared" si="149"/>
        <v>0</v>
      </c>
      <c r="Q216" s="82">
        <f t="shared" si="149"/>
        <v>0</v>
      </c>
      <c r="R216" s="82">
        <f t="shared" si="149"/>
        <v>0</v>
      </c>
      <c r="S216" s="82">
        <f t="shared" si="149"/>
        <v>0</v>
      </c>
      <c r="T216" s="82">
        <f t="shared" si="149"/>
        <v>0</v>
      </c>
      <c r="U216" s="82">
        <f t="shared" si="149"/>
        <v>0</v>
      </c>
      <c r="V216" s="82">
        <f t="shared" si="149"/>
        <v>0</v>
      </c>
      <c r="W216" s="83">
        <f t="shared" si="107"/>
        <v>1135000</v>
      </c>
      <c r="X216" s="58"/>
      <c r="Y216" s="81">
        <f t="shared" si="108"/>
        <v>5005000</v>
      </c>
      <c r="Z216" s="82">
        <f t="shared" si="109"/>
        <v>8000000</v>
      </c>
      <c r="AA216" s="163">
        <f t="shared" si="110"/>
        <v>2995000</v>
      </c>
      <c r="AB216" s="164" t="str">
        <f t="shared" si="112"/>
        <v>NO</v>
      </c>
      <c r="AC216" s="165">
        <v>40</v>
      </c>
    </row>
    <row r="217" spans="1:29" x14ac:dyDescent="0.25">
      <c r="A217" s="81">
        <v>41</v>
      </c>
      <c r="B217" s="154"/>
      <c r="C217" s="82">
        <f t="shared" ref="C217:V217" si="150">IF($Z$59*C110&lt;=C164,0,$Z$59*C110-C164)</f>
        <v>125000</v>
      </c>
      <c r="D217" s="82">
        <f t="shared" si="150"/>
        <v>65000</v>
      </c>
      <c r="E217" s="82">
        <f t="shared" si="150"/>
        <v>580000</v>
      </c>
      <c r="F217" s="82">
        <f t="shared" si="150"/>
        <v>0</v>
      </c>
      <c r="G217" s="82">
        <f t="shared" si="150"/>
        <v>0</v>
      </c>
      <c r="H217" s="82">
        <f t="shared" si="150"/>
        <v>0</v>
      </c>
      <c r="I217" s="82">
        <f t="shared" si="150"/>
        <v>198000</v>
      </c>
      <c r="J217" s="82">
        <f t="shared" si="150"/>
        <v>167000</v>
      </c>
      <c r="K217" s="82">
        <f t="shared" si="150"/>
        <v>0</v>
      </c>
      <c r="L217" s="82">
        <f t="shared" si="150"/>
        <v>0</v>
      </c>
      <c r="M217" s="82">
        <f t="shared" si="150"/>
        <v>0</v>
      </c>
      <c r="N217" s="82">
        <f t="shared" si="150"/>
        <v>0</v>
      </c>
      <c r="O217" s="82">
        <f t="shared" si="150"/>
        <v>0</v>
      </c>
      <c r="P217" s="82">
        <f t="shared" si="150"/>
        <v>0</v>
      </c>
      <c r="Q217" s="82">
        <f t="shared" si="150"/>
        <v>0</v>
      </c>
      <c r="R217" s="82">
        <f t="shared" si="150"/>
        <v>0</v>
      </c>
      <c r="S217" s="82">
        <f t="shared" si="150"/>
        <v>0</v>
      </c>
      <c r="T217" s="82">
        <f t="shared" si="150"/>
        <v>0</v>
      </c>
      <c r="U217" s="82">
        <f t="shared" si="150"/>
        <v>0</v>
      </c>
      <c r="V217" s="82">
        <f t="shared" si="150"/>
        <v>0</v>
      </c>
      <c r="W217" s="83">
        <f t="shared" si="107"/>
        <v>1135000</v>
      </c>
      <c r="X217" s="58"/>
      <c r="Y217" s="81">
        <f t="shared" si="108"/>
        <v>5005000</v>
      </c>
      <c r="Z217" s="82">
        <f t="shared" si="109"/>
        <v>8000000</v>
      </c>
      <c r="AA217" s="163">
        <f t="shared" si="110"/>
        <v>2995000</v>
      </c>
      <c r="AB217" s="164" t="str">
        <f t="shared" si="112"/>
        <v>NO</v>
      </c>
      <c r="AC217" s="165">
        <v>41</v>
      </c>
    </row>
    <row r="218" spans="1:29" x14ac:dyDescent="0.25">
      <c r="A218" s="81">
        <v>42</v>
      </c>
      <c r="B218" s="154"/>
      <c r="C218" s="82">
        <f t="shared" ref="C218:V218" si="151">IF($Z$59*C111&lt;=C165,0,$Z$59*C111-C165)</f>
        <v>125000</v>
      </c>
      <c r="D218" s="82">
        <f t="shared" si="151"/>
        <v>65000</v>
      </c>
      <c r="E218" s="82">
        <f t="shared" si="151"/>
        <v>580000</v>
      </c>
      <c r="F218" s="82">
        <f t="shared" si="151"/>
        <v>0</v>
      </c>
      <c r="G218" s="82">
        <f t="shared" si="151"/>
        <v>0</v>
      </c>
      <c r="H218" s="82">
        <f t="shared" si="151"/>
        <v>0</v>
      </c>
      <c r="I218" s="82">
        <f t="shared" si="151"/>
        <v>198000</v>
      </c>
      <c r="J218" s="82">
        <f t="shared" si="151"/>
        <v>167000</v>
      </c>
      <c r="K218" s="82">
        <f t="shared" si="151"/>
        <v>0</v>
      </c>
      <c r="L218" s="82">
        <f t="shared" si="151"/>
        <v>0</v>
      </c>
      <c r="M218" s="82">
        <f t="shared" si="151"/>
        <v>0</v>
      </c>
      <c r="N218" s="82">
        <f t="shared" si="151"/>
        <v>0</v>
      </c>
      <c r="O218" s="82">
        <f t="shared" si="151"/>
        <v>0</v>
      </c>
      <c r="P218" s="82">
        <f t="shared" si="151"/>
        <v>0</v>
      </c>
      <c r="Q218" s="82">
        <f t="shared" si="151"/>
        <v>0</v>
      </c>
      <c r="R218" s="82">
        <f t="shared" si="151"/>
        <v>0</v>
      </c>
      <c r="S218" s="82">
        <f t="shared" si="151"/>
        <v>0</v>
      </c>
      <c r="T218" s="82">
        <f t="shared" si="151"/>
        <v>0</v>
      </c>
      <c r="U218" s="82">
        <f t="shared" si="151"/>
        <v>0</v>
      </c>
      <c r="V218" s="82">
        <f t="shared" si="151"/>
        <v>0</v>
      </c>
      <c r="W218" s="83">
        <f t="shared" si="107"/>
        <v>1135000</v>
      </c>
      <c r="X218" s="58"/>
      <c r="Y218" s="81">
        <f t="shared" si="108"/>
        <v>5005000</v>
      </c>
      <c r="Z218" s="82">
        <f t="shared" si="109"/>
        <v>8000000</v>
      </c>
      <c r="AA218" s="163">
        <f t="shared" si="110"/>
        <v>2995000</v>
      </c>
      <c r="AB218" s="164" t="str">
        <f t="shared" si="112"/>
        <v>NO</v>
      </c>
      <c r="AC218" s="165">
        <v>42</v>
      </c>
    </row>
    <row r="219" spans="1:29" x14ac:dyDescent="0.25">
      <c r="A219" s="81">
        <v>43</v>
      </c>
      <c r="B219" s="154"/>
      <c r="C219" s="82">
        <f t="shared" ref="C219:V219" si="152">IF($Z$59*C112&lt;=C166,0,$Z$59*C112-C166)</f>
        <v>125000</v>
      </c>
      <c r="D219" s="82">
        <f t="shared" si="152"/>
        <v>65000</v>
      </c>
      <c r="E219" s="82">
        <f t="shared" si="152"/>
        <v>580000</v>
      </c>
      <c r="F219" s="82">
        <f t="shared" si="152"/>
        <v>0</v>
      </c>
      <c r="G219" s="82">
        <f t="shared" si="152"/>
        <v>0</v>
      </c>
      <c r="H219" s="82">
        <f t="shared" si="152"/>
        <v>0</v>
      </c>
      <c r="I219" s="82">
        <f t="shared" si="152"/>
        <v>198000</v>
      </c>
      <c r="J219" s="82">
        <f t="shared" si="152"/>
        <v>167000</v>
      </c>
      <c r="K219" s="82">
        <f t="shared" si="152"/>
        <v>0</v>
      </c>
      <c r="L219" s="82">
        <f t="shared" si="152"/>
        <v>0</v>
      </c>
      <c r="M219" s="82">
        <f t="shared" si="152"/>
        <v>0</v>
      </c>
      <c r="N219" s="82">
        <f t="shared" si="152"/>
        <v>0</v>
      </c>
      <c r="O219" s="82">
        <f t="shared" si="152"/>
        <v>0</v>
      </c>
      <c r="P219" s="82">
        <f t="shared" si="152"/>
        <v>0</v>
      </c>
      <c r="Q219" s="82">
        <f t="shared" si="152"/>
        <v>0</v>
      </c>
      <c r="R219" s="82">
        <f t="shared" si="152"/>
        <v>0</v>
      </c>
      <c r="S219" s="82">
        <f t="shared" si="152"/>
        <v>0</v>
      </c>
      <c r="T219" s="82">
        <f t="shared" si="152"/>
        <v>0</v>
      </c>
      <c r="U219" s="82">
        <f t="shared" si="152"/>
        <v>0</v>
      </c>
      <c r="V219" s="82">
        <f t="shared" si="152"/>
        <v>0</v>
      </c>
      <c r="W219" s="83">
        <f t="shared" si="107"/>
        <v>1135000</v>
      </c>
      <c r="X219" s="58"/>
      <c r="Y219" s="81">
        <f t="shared" si="108"/>
        <v>5005000</v>
      </c>
      <c r="Z219" s="82">
        <f t="shared" si="109"/>
        <v>8000000</v>
      </c>
      <c r="AA219" s="163">
        <f t="shared" si="110"/>
        <v>2995000</v>
      </c>
      <c r="AB219" s="164" t="str">
        <f t="shared" si="112"/>
        <v>NO</v>
      </c>
      <c r="AC219" s="165">
        <v>43</v>
      </c>
    </row>
    <row r="220" spans="1:29" x14ac:dyDescent="0.25">
      <c r="A220" s="81">
        <v>44</v>
      </c>
      <c r="B220" s="154"/>
      <c r="C220" s="82">
        <f t="shared" ref="C220:V220" si="153">IF($Z$59*C113&lt;=C167,0,$Z$59*C113-C167)</f>
        <v>125000</v>
      </c>
      <c r="D220" s="82">
        <f t="shared" si="153"/>
        <v>65000</v>
      </c>
      <c r="E220" s="82">
        <f t="shared" si="153"/>
        <v>580000</v>
      </c>
      <c r="F220" s="82">
        <f t="shared" si="153"/>
        <v>0</v>
      </c>
      <c r="G220" s="82">
        <f t="shared" si="153"/>
        <v>0</v>
      </c>
      <c r="H220" s="82">
        <f t="shared" si="153"/>
        <v>0</v>
      </c>
      <c r="I220" s="82">
        <f t="shared" si="153"/>
        <v>198000</v>
      </c>
      <c r="J220" s="82">
        <f t="shared" si="153"/>
        <v>167000</v>
      </c>
      <c r="K220" s="82">
        <f t="shared" si="153"/>
        <v>0</v>
      </c>
      <c r="L220" s="82">
        <f t="shared" si="153"/>
        <v>0</v>
      </c>
      <c r="M220" s="82">
        <f t="shared" si="153"/>
        <v>0</v>
      </c>
      <c r="N220" s="82">
        <f t="shared" si="153"/>
        <v>0</v>
      </c>
      <c r="O220" s="82">
        <f t="shared" si="153"/>
        <v>0</v>
      </c>
      <c r="P220" s="82">
        <f t="shared" si="153"/>
        <v>0</v>
      </c>
      <c r="Q220" s="82">
        <f t="shared" si="153"/>
        <v>0</v>
      </c>
      <c r="R220" s="82">
        <f t="shared" si="153"/>
        <v>0</v>
      </c>
      <c r="S220" s="82">
        <f t="shared" si="153"/>
        <v>0</v>
      </c>
      <c r="T220" s="82">
        <f t="shared" si="153"/>
        <v>0</v>
      </c>
      <c r="U220" s="82">
        <f t="shared" si="153"/>
        <v>0</v>
      </c>
      <c r="V220" s="82">
        <f t="shared" si="153"/>
        <v>0</v>
      </c>
      <c r="W220" s="83">
        <f t="shared" si="107"/>
        <v>1135000</v>
      </c>
      <c r="X220" s="58"/>
      <c r="Y220" s="81">
        <f t="shared" si="108"/>
        <v>5005000</v>
      </c>
      <c r="Z220" s="82">
        <f t="shared" si="109"/>
        <v>8000000</v>
      </c>
      <c r="AA220" s="163">
        <f t="shared" si="110"/>
        <v>2995000</v>
      </c>
      <c r="AB220" s="164" t="str">
        <f t="shared" si="112"/>
        <v>NO</v>
      </c>
      <c r="AC220" s="165">
        <v>44</v>
      </c>
    </row>
    <row r="221" spans="1:29" x14ac:dyDescent="0.25">
      <c r="A221" s="81">
        <v>45</v>
      </c>
      <c r="B221" s="154"/>
      <c r="C221" s="82">
        <f t="shared" ref="C221:V221" si="154">IF($Z$59*C114&lt;=C168,0,$Z$59*C114-C168)</f>
        <v>125000</v>
      </c>
      <c r="D221" s="82">
        <f t="shared" si="154"/>
        <v>65000</v>
      </c>
      <c r="E221" s="82">
        <f t="shared" si="154"/>
        <v>580000</v>
      </c>
      <c r="F221" s="82">
        <f t="shared" si="154"/>
        <v>0</v>
      </c>
      <c r="G221" s="82">
        <f t="shared" si="154"/>
        <v>0</v>
      </c>
      <c r="H221" s="82">
        <f t="shared" si="154"/>
        <v>0</v>
      </c>
      <c r="I221" s="82">
        <f t="shared" si="154"/>
        <v>198000</v>
      </c>
      <c r="J221" s="82">
        <f t="shared" si="154"/>
        <v>167000</v>
      </c>
      <c r="K221" s="82">
        <f t="shared" si="154"/>
        <v>0</v>
      </c>
      <c r="L221" s="82">
        <f t="shared" si="154"/>
        <v>0</v>
      </c>
      <c r="M221" s="82">
        <f t="shared" si="154"/>
        <v>0</v>
      </c>
      <c r="N221" s="82">
        <f t="shared" si="154"/>
        <v>0</v>
      </c>
      <c r="O221" s="82">
        <f t="shared" si="154"/>
        <v>0</v>
      </c>
      <c r="P221" s="82">
        <f t="shared" si="154"/>
        <v>0</v>
      </c>
      <c r="Q221" s="82">
        <f t="shared" si="154"/>
        <v>0</v>
      </c>
      <c r="R221" s="82">
        <f t="shared" si="154"/>
        <v>0</v>
      </c>
      <c r="S221" s="82">
        <f t="shared" si="154"/>
        <v>0</v>
      </c>
      <c r="T221" s="82">
        <f t="shared" si="154"/>
        <v>0</v>
      </c>
      <c r="U221" s="82">
        <f t="shared" si="154"/>
        <v>0</v>
      </c>
      <c r="V221" s="82">
        <f t="shared" si="154"/>
        <v>0</v>
      </c>
      <c r="W221" s="83">
        <f t="shared" si="107"/>
        <v>1135000</v>
      </c>
      <c r="X221" s="58"/>
      <c r="Y221" s="81">
        <f t="shared" si="108"/>
        <v>5005000</v>
      </c>
      <c r="Z221" s="82">
        <f t="shared" si="109"/>
        <v>8000000</v>
      </c>
      <c r="AA221" s="163">
        <f t="shared" si="110"/>
        <v>2995000</v>
      </c>
      <c r="AB221" s="164" t="str">
        <f t="shared" si="112"/>
        <v>NO</v>
      </c>
      <c r="AC221" s="165">
        <v>45</v>
      </c>
    </row>
    <row r="222" spans="1:29" x14ac:dyDescent="0.25">
      <c r="A222" s="81">
        <v>46</v>
      </c>
      <c r="B222" s="154"/>
      <c r="C222" s="82">
        <f t="shared" ref="C222:V222" si="155">IF($Z$59*C115&lt;=C169,0,$Z$59*C115-C169)</f>
        <v>125000</v>
      </c>
      <c r="D222" s="82">
        <f t="shared" si="155"/>
        <v>65000</v>
      </c>
      <c r="E222" s="82">
        <f t="shared" si="155"/>
        <v>580000</v>
      </c>
      <c r="F222" s="82">
        <f t="shared" si="155"/>
        <v>0</v>
      </c>
      <c r="G222" s="82">
        <f t="shared" si="155"/>
        <v>0</v>
      </c>
      <c r="H222" s="82">
        <f t="shared" si="155"/>
        <v>0</v>
      </c>
      <c r="I222" s="82">
        <f t="shared" si="155"/>
        <v>198000</v>
      </c>
      <c r="J222" s="82">
        <f t="shared" si="155"/>
        <v>167000</v>
      </c>
      <c r="K222" s="82">
        <f t="shared" si="155"/>
        <v>0</v>
      </c>
      <c r="L222" s="82">
        <f t="shared" si="155"/>
        <v>0</v>
      </c>
      <c r="M222" s="82">
        <f t="shared" si="155"/>
        <v>0</v>
      </c>
      <c r="N222" s="82">
        <f t="shared" si="155"/>
        <v>0</v>
      </c>
      <c r="O222" s="82">
        <f t="shared" si="155"/>
        <v>0</v>
      </c>
      <c r="P222" s="82">
        <f t="shared" si="155"/>
        <v>0</v>
      </c>
      <c r="Q222" s="82">
        <f t="shared" si="155"/>
        <v>0</v>
      </c>
      <c r="R222" s="82">
        <f t="shared" si="155"/>
        <v>0</v>
      </c>
      <c r="S222" s="82">
        <f t="shared" si="155"/>
        <v>0</v>
      </c>
      <c r="T222" s="82">
        <f t="shared" si="155"/>
        <v>0</v>
      </c>
      <c r="U222" s="82">
        <f t="shared" si="155"/>
        <v>0</v>
      </c>
      <c r="V222" s="82">
        <f t="shared" si="155"/>
        <v>0</v>
      </c>
      <c r="W222" s="83">
        <f t="shared" si="107"/>
        <v>1135000</v>
      </c>
      <c r="X222" s="58"/>
      <c r="Y222" s="81">
        <f t="shared" si="108"/>
        <v>5005000</v>
      </c>
      <c r="Z222" s="82">
        <f t="shared" si="109"/>
        <v>8000000</v>
      </c>
      <c r="AA222" s="163">
        <f t="shared" si="110"/>
        <v>2995000</v>
      </c>
      <c r="AB222" s="164" t="str">
        <f t="shared" si="112"/>
        <v>NO</v>
      </c>
      <c r="AC222" s="165">
        <v>46</v>
      </c>
    </row>
    <row r="223" spans="1:29" x14ac:dyDescent="0.25">
      <c r="A223" s="81">
        <v>47</v>
      </c>
      <c r="B223" s="154"/>
      <c r="C223" s="82">
        <f t="shared" ref="C223:V223" si="156">IF($Z$59*C116&lt;=C170,0,$Z$59*C116-C170)</f>
        <v>125000</v>
      </c>
      <c r="D223" s="82">
        <f t="shared" si="156"/>
        <v>65000</v>
      </c>
      <c r="E223" s="82">
        <f t="shared" si="156"/>
        <v>580000</v>
      </c>
      <c r="F223" s="82">
        <f t="shared" si="156"/>
        <v>0</v>
      </c>
      <c r="G223" s="82">
        <f t="shared" si="156"/>
        <v>0</v>
      </c>
      <c r="H223" s="82">
        <f t="shared" si="156"/>
        <v>0</v>
      </c>
      <c r="I223" s="82">
        <f t="shared" si="156"/>
        <v>198000</v>
      </c>
      <c r="J223" s="82">
        <f t="shared" si="156"/>
        <v>167000</v>
      </c>
      <c r="K223" s="82">
        <f t="shared" si="156"/>
        <v>0</v>
      </c>
      <c r="L223" s="82">
        <f t="shared" si="156"/>
        <v>0</v>
      </c>
      <c r="M223" s="82">
        <f t="shared" si="156"/>
        <v>0</v>
      </c>
      <c r="N223" s="82">
        <f t="shared" si="156"/>
        <v>0</v>
      </c>
      <c r="O223" s="82">
        <f t="shared" si="156"/>
        <v>0</v>
      </c>
      <c r="P223" s="82">
        <f t="shared" si="156"/>
        <v>0</v>
      </c>
      <c r="Q223" s="82">
        <f t="shared" si="156"/>
        <v>0</v>
      </c>
      <c r="R223" s="82">
        <f t="shared" si="156"/>
        <v>0</v>
      </c>
      <c r="S223" s="82">
        <f t="shared" si="156"/>
        <v>0</v>
      </c>
      <c r="T223" s="82">
        <f t="shared" si="156"/>
        <v>0</v>
      </c>
      <c r="U223" s="82">
        <f t="shared" si="156"/>
        <v>0</v>
      </c>
      <c r="V223" s="82">
        <f t="shared" si="156"/>
        <v>0</v>
      </c>
      <c r="W223" s="83">
        <f t="shared" si="107"/>
        <v>1135000</v>
      </c>
      <c r="X223" s="58"/>
      <c r="Y223" s="81">
        <f t="shared" si="108"/>
        <v>5005000</v>
      </c>
      <c r="Z223" s="82">
        <f t="shared" si="109"/>
        <v>8000000</v>
      </c>
      <c r="AA223" s="163">
        <f t="shared" si="110"/>
        <v>2995000</v>
      </c>
      <c r="AB223" s="164" t="str">
        <f t="shared" si="112"/>
        <v>NO</v>
      </c>
      <c r="AC223" s="165">
        <v>47</v>
      </c>
    </row>
    <row r="224" spans="1:29" x14ac:dyDescent="0.25">
      <c r="A224" s="81">
        <v>48</v>
      </c>
      <c r="B224" s="154"/>
      <c r="C224" s="82">
        <f t="shared" ref="C224:V224" si="157">IF($Z$59*C117&lt;=C171,0,$Z$59*C117-C171)</f>
        <v>125000</v>
      </c>
      <c r="D224" s="82">
        <f t="shared" si="157"/>
        <v>65000</v>
      </c>
      <c r="E224" s="82">
        <f t="shared" si="157"/>
        <v>580000</v>
      </c>
      <c r="F224" s="82">
        <f t="shared" si="157"/>
        <v>0</v>
      </c>
      <c r="G224" s="82">
        <f t="shared" si="157"/>
        <v>0</v>
      </c>
      <c r="H224" s="82">
        <f t="shared" si="157"/>
        <v>0</v>
      </c>
      <c r="I224" s="82">
        <f t="shared" si="157"/>
        <v>198000</v>
      </c>
      <c r="J224" s="82">
        <f t="shared" si="157"/>
        <v>167000</v>
      </c>
      <c r="K224" s="82">
        <f t="shared" si="157"/>
        <v>0</v>
      </c>
      <c r="L224" s="82">
        <f t="shared" si="157"/>
        <v>0</v>
      </c>
      <c r="M224" s="82">
        <f t="shared" si="157"/>
        <v>0</v>
      </c>
      <c r="N224" s="82">
        <f t="shared" si="157"/>
        <v>0</v>
      </c>
      <c r="O224" s="82">
        <f t="shared" si="157"/>
        <v>0</v>
      </c>
      <c r="P224" s="82">
        <f t="shared" si="157"/>
        <v>0</v>
      </c>
      <c r="Q224" s="82">
        <f t="shared" si="157"/>
        <v>0</v>
      </c>
      <c r="R224" s="82">
        <f t="shared" si="157"/>
        <v>0</v>
      </c>
      <c r="S224" s="82">
        <f t="shared" si="157"/>
        <v>0</v>
      </c>
      <c r="T224" s="82">
        <f t="shared" si="157"/>
        <v>0</v>
      </c>
      <c r="U224" s="82">
        <f t="shared" si="157"/>
        <v>0</v>
      </c>
      <c r="V224" s="82">
        <f t="shared" si="157"/>
        <v>0</v>
      </c>
      <c r="W224" s="83">
        <f t="shared" si="107"/>
        <v>1135000</v>
      </c>
      <c r="X224" s="58"/>
      <c r="Y224" s="81">
        <f t="shared" si="108"/>
        <v>5005000</v>
      </c>
      <c r="Z224" s="82">
        <f t="shared" si="109"/>
        <v>8000000</v>
      </c>
      <c r="AA224" s="163">
        <f t="shared" si="110"/>
        <v>2995000</v>
      </c>
      <c r="AB224" s="164" t="str">
        <f t="shared" si="112"/>
        <v>NO</v>
      </c>
      <c r="AC224" s="165">
        <v>48</v>
      </c>
    </row>
    <row r="225" spans="1:29" x14ac:dyDescent="0.25">
      <c r="A225" s="81">
        <v>49</v>
      </c>
      <c r="B225" s="154"/>
      <c r="C225" s="82">
        <f t="shared" ref="C225:V225" si="158">IF($Z$59*C118&lt;=C172,0,$Z$59*C118-C172)</f>
        <v>125000</v>
      </c>
      <c r="D225" s="82">
        <f t="shared" si="158"/>
        <v>65000</v>
      </c>
      <c r="E225" s="82">
        <f t="shared" si="158"/>
        <v>580000</v>
      </c>
      <c r="F225" s="82">
        <f t="shared" si="158"/>
        <v>0</v>
      </c>
      <c r="G225" s="82">
        <f t="shared" si="158"/>
        <v>0</v>
      </c>
      <c r="H225" s="82">
        <f t="shared" si="158"/>
        <v>0</v>
      </c>
      <c r="I225" s="82">
        <f t="shared" si="158"/>
        <v>198000</v>
      </c>
      <c r="J225" s="82">
        <f t="shared" si="158"/>
        <v>167000</v>
      </c>
      <c r="K225" s="82">
        <f t="shared" si="158"/>
        <v>0</v>
      </c>
      <c r="L225" s="82">
        <f t="shared" si="158"/>
        <v>0</v>
      </c>
      <c r="M225" s="82">
        <f t="shared" si="158"/>
        <v>0</v>
      </c>
      <c r="N225" s="82">
        <f t="shared" si="158"/>
        <v>0</v>
      </c>
      <c r="O225" s="82">
        <f t="shared" si="158"/>
        <v>0</v>
      </c>
      <c r="P225" s="82">
        <f t="shared" si="158"/>
        <v>0</v>
      </c>
      <c r="Q225" s="82">
        <f t="shared" si="158"/>
        <v>0</v>
      </c>
      <c r="R225" s="82">
        <f t="shared" si="158"/>
        <v>0</v>
      </c>
      <c r="S225" s="82">
        <f t="shared" si="158"/>
        <v>0</v>
      </c>
      <c r="T225" s="82">
        <f t="shared" si="158"/>
        <v>0</v>
      </c>
      <c r="U225" s="82">
        <f t="shared" si="158"/>
        <v>0</v>
      </c>
      <c r="V225" s="82">
        <f t="shared" si="158"/>
        <v>0</v>
      </c>
      <c r="W225" s="83">
        <f t="shared" si="107"/>
        <v>1135000</v>
      </c>
      <c r="X225" s="58"/>
      <c r="Y225" s="81">
        <f t="shared" si="108"/>
        <v>5005000</v>
      </c>
      <c r="Z225" s="82">
        <f t="shared" si="109"/>
        <v>8000000</v>
      </c>
      <c r="AA225" s="163">
        <f t="shared" si="110"/>
        <v>2995000</v>
      </c>
      <c r="AB225" s="164" t="str">
        <f t="shared" si="112"/>
        <v>NO</v>
      </c>
      <c r="AC225" s="165">
        <v>49</v>
      </c>
    </row>
    <row r="226" spans="1:29" ht="15.75" thickBot="1" x14ac:dyDescent="0.3">
      <c r="A226" s="87">
        <v>50</v>
      </c>
      <c r="B226" s="155"/>
      <c r="C226" s="82">
        <f t="shared" ref="C226:V226" si="159">IF($Z$59*C119&lt;=C173,0,$Z$59*C119-C173)</f>
        <v>125000</v>
      </c>
      <c r="D226" s="82">
        <f t="shared" si="159"/>
        <v>65000</v>
      </c>
      <c r="E226" s="82">
        <f t="shared" si="159"/>
        <v>580000</v>
      </c>
      <c r="F226" s="82">
        <f t="shared" si="159"/>
        <v>0</v>
      </c>
      <c r="G226" s="82">
        <f t="shared" si="159"/>
        <v>0</v>
      </c>
      <c r="H226" s="82">
        <f t="shared" si="159"/>
        <v>0</v>
      </c>
      <c r="I226" s="82">
        <f t="shared" si="159"/>
        <v>198000</v>
      </c>
      <c r="J226" s="82">
        <f t="shared" si="159"/>
        <v>167000</v>
      </c>
      <c r="K226" s="82">
        <f t="shared" si="159"/>
        <v>0</v>
      </c>
      <c r="L226" s="82">
        <f t="shared" si="159"/>
        <v>0</v>
      </c>
      <c r="M226" s="82">
        <f t="shared" si="159"/>
        <v>0</v>
      </c>
      <c r="N226" s="82">
        <f t="shared" si="159"/>
        <v>0</v>
      </c>
      <c r="O226" s="82">
        <f t="shared" si="159"/>
        <v>0</v>
      </c>
      <c r="P226" s="82">
        <f t="shared" si="159"/>
        <v>0</v>
      </c>
      <c r="Q226" s="82">
        <f t="shared" si="159"/>
        <v>0</v>
      </c>
      <c r="R226" s="82">
        <f t="shared" si="159"/>
        <v>0</v>
      </c>
      <c r="S226" s="82">
        <f t="shared" si="159"/>
        <v>0</v>
      </c>
      <c r="T226" s="82">
        <f t="shared" si="159"/>
        <v>0</v>
      </c>
      <c r="U226" s="82">
        <f t="shared" si="159"/>
        <v>0</v>
      </c>
      <c r="V226" s="82">
        <f t="shared" si="159"/>
        <v>0</v>
      </c>
      <c r="W226" s="89">
        <f t="shared" si="107"/>
        <v>1135000</v>
      </c>
      <c r="X226" s="58"/>
      <c r="Y226" s="87">
        <f t="shared" si="108"/>
        <v>5005000</v>
      </c>
      <c r="Z226" s="88">
        <f t="shared" si="109"/>
        <v>8000000</v>
      </c>
      <c r="AA226" s="166">
        <f t="shared" si="110"/>
        <v>2995000</v>
      </c>
      <c r="AB226" s="164" t="str">
        <f t="shared" si="112"/>
        <v>NO</v>
      </c>
      <c r="AC226" s="167">
        <v>50</v>
      </c>
    </row>
    <row r="227" spans="1:29" ht="15.75" thickBot="1" x14ac:dyDescent="0.3"/>
    <row r="228" spans="1:29" ht="15.75" thickBot="1" x14ac:dyDescent="0.3">
      <c r="A228" s="189" t="s">
        <v>54</v>
      </c>
      <c r="B228" s="189"/>
      <c r="C228" s="189"/>
      <c r="D228" s="189"/>
      <c r="E228" s="189"/>
      <c r="F228" s="189"/>
      <c r="G228" s="189"/>
      <c r="H228" s="189"/>
      <c r="I228" s="189"/>
      <c r="J228" s="189"/>
      <c r="K228" s="189"/>
      <c r="L228" s="189"/>
      <c r="M228" s="189"/>
      <c r="N228" s="189"/>
      <c r="O228" s="189"/>
      <c r="P228" s="189"/>
      <c r="Q228" s="189"/>
      <c r="R228" s="189"/>
      <c r="S228" s="189"/>
      <c r="T228" s="189"/>
      <c r="U228" s="189"/>
      <c r="V228" s="189"/>
      <c r="W228" s="190"/>
    </row>
    <row r="229" spans="1:29" ht="15.75" thickBot="1" x14ac:dyDescent="0.3">
      <c r="A229" s="30" t="s">
        <v>40</v>
      </c>
      <c r="B229" s="30" t="s">
        <v>43</v>
      </c>
      <c r="C229" s="30" t="s">
        <v>3</v>
      </c>
      <c r="D229" s="30" t="s">
        <v>4</v>
      </c>
      <c r="E229" s="30" t="s">
        <v>5</v>
      </c>
      <c r="F229" s="30" t="s">
        <v>6</v>
      </c>
      <c r="G229" s="30" t="s">
        <v>7</v>
      </c>
      <c r="H229" s="30" t="s">
        <v>8</v>
      </c>
      <c r="I229" s="30" t="s">
        <v>9</v>
      </c>
      <c r="J229" s="30" t="s">
        <v>10</v>
      </c>
      <c r="K229" s="30" t="s">
        <v>11</v>
      </c>
      <c r="L229" s="30" t="s">
        <v>12</v>
      </c>
      <c r="M229" s="30" t="s">
        <v>22</v>
      </c>
      <c r="N229" s="30" t="s">
        <v>23</v>
      </c>
      <c r="O229" s="30" t="s">
        <v>24</v>
      </c>
      <c r="P229" s="30" t="s">
        <v>25</v>
      </c>
      <c r="Q229" s="30" t="s">
        <v>26</v>
      </c>
      <c r="R229" s="30" t="s">
        <v>27</v>
      </c>
      <c r="S229" s="30" t="s">
        <v>28</v>
      </c>
      <c r="T229" s="30" t="s">
        <v>29</v>
      </c>
      <c r="U229" s="30" t="s">
        <v>30</v>
      </c>
      <c r="V229" s="30" t="s">
        <v>31</v>
      </c>
      <c r="W229" s="30" t="s">
        <v>39</v>
      </c>
    </row>
    <row r="230" spans="1:29" x14ac:dyDescent="0.25">
      <c r="A230" s="156">
        <v>1</v>
      </c>
      <c r="B230" s="157">
        <f t="shared" ref="B230:B261" si="160">AA177</f>
        <v>536666.66666666663</v>
      </c>
      <c r="C230" s="76">
        <f t="shared" ref="C230:V230" si="161">(C70-C124)/($B70-$W124)*$AA177</f>
        <v>116666.66666666666</v>
      </c>
      <c r="D230" s="76">
        <f t="shared" si="161"/>
        <v>140000</v>
      </c>
      <c r="E230" s="76">
        <f t="shared" si="161"/>
        <v>93333.333333333328</v>
      </c>
      <c r="F230" s="76">
        <f t="shared" si="161"/>
        <v>75833.333333333328</v>
      </c>
      <c r="G230" s="76">
        <f t="shared" si="161"/>
        <v>110833.33333333333</v>
      </c>
      <c r="H230" s="76">
        <f t="shared" si="161"/>
        <v>0</v>
      </c>
      <c r="I230" s="76">
        <f t="shared" si="161"/>
        <v>0</v>
      </c>
      <c r="J230" s="76">
        <f t="shared" si="161"/>
        <v>0</v>
      </c>
      <c r="K230" s="76">
        <f t="shared" si="161"/>
        <v>0</v>
      </c>
      <c r="L230" s="76">
        <f t="shared" si="161"/>
        <v>0</v>
      </c>
      <c r="M230" s="76">
        <f t="shared" si="161"/>
        <v>0</v>
      </c>
      <c r="N230" s="76">
        <f t="shared" si="161"/>
        <v>0</v>
      </c>
      <c r="O230" s="76">
        <f t="shared" si="161"/>
        <v>0</v>
      </c>
      <c r="P230" s="76">
        <f t="shared" si="161"/>
        <v>0</v>
      </c>
      <c r="Q230" s="76">
        <f t="shared" si="161"/>
        <v>0</v>
      </c>
      <c r="R230" s="76">
        <f t="shared" si="161"/>
        <v>0</v>
      </c>
      <c r="S230" s="76">
        <f t="shared" si="161"/>
        <v>0</v>
      </c>
      <c r="T230" s="76">
        <f t="shared" si="161"/>
        <v>0</v>
      </c>
      <c r="U230" s="76">
        <f t="shared" si="161"/>
        <v>0</v>
      </c>
      <c r="V230" s="76">
        <f t="shared" si="161"/>
        <v>0</v>
      </c>
      <c r="W230" s="77">
        <f>SUM(C230:V230)</f>
        <v>536666.66666666663</v>
      </c>
    </row>
    <row r="231" spans="1:29" x14ac:dyDescent="0.25">
      <c r="A231" s="148">
        <v>2</v>
      </c>
      <c r="B231" s="158">
        <f t="shared" si="160"/>
        <v>794500</v>
      </c>
      <c r="C231" s="82">
        <f t="shared" ref="C231:V231" si="162">(C71-C125)/($B71-$W125)*$AA178</f>
        <v>140000</v>
      </c>
      <c r="D231" s="82">
        <f t="shared" si="162"/>
        <v>151666.66666666669</v>
      </c>
      <c r="E231" s="82">
        <f t="shared" si="162"/>
        <v>116666.66666666667</v>
      </c>
      <c r="F231" s="82">
        <f t="shared" si="162"/>
        <v>93333.333333333328</v>
      </c>
      <c r="G231" s="82">
        <f t="shared" si="162"/>
        <v>292833.33333333331</v>
      </c>
      <c r="H231" s="82">
        <f t="shared" si="162"/>
        <v>0</v>
      </c>
      <c r="I231" s="82">
        <f t="shared" si="162"/>
        <v>0</v>
      </c>
      <c r="J231" s="82">
        <f t="shared" si="162"/>
        <v>0</v>
      </c>
      <c r="K231" s="82">
        <f t="shared" si="162"/>
        <v>0</v>
      </c>
      <c r="L231" s="82">
        <f t="shared" si="162"/>
        <v>0</v>
      </c>
      <c r="M231" s="82">
        <f t="shared" si="162"/>
        <v>0</v>
      </c>
      <c r="N231" s="82">
        <f t="shared" si="162"/>
        <v>0</v>
      </c>
      <c r="O231" s="82">
        <f t="shared" si="162"/>
        <v>0</v>
      </c>
      <c r="P231" s="82">
        <f t="shared" si="162"/>
        <v>0</v>
      </c>
      <c r="Q231" s="82">
        <f t="shared" si="162"/>
        <v>0</v>
      </c>
      <c r="R231" s="82">
        <f t="shared" si="162"/>
        <v>0</v>
      </c>
      <c r="S231" s="82">
        <f t="shared" si="162"/>
        <v>0</v>
      </c>
      <c r="T231" s="82">
        <f t="shared" si="162"/>
        <v>0</v>
      </c>
      <c r="U231" s="82">
        <f t="shared" si="162"/>
        <v>0</v>
      </c>
      <c r="V231" s="82">
        <f t="shared" si="162"/>
        <v>0</v>
      </c>
      <c r="W231" s="83">
        <f t="shared" ref="W231:W279" si="163">SUM(C231:V231)</f>
        <v>794500</v>
      </c>
    </row>
    <row r="232" spans="1:29" x14ac:dyDescent="0.25">
      <c r="A232" s="148">
        <v>3</v>
      </c>
      <c r="B232" s="158">
        <f t="shared" si="160"/>
        <v>2433666.6666666665</v>
      </c>
      <c r="C232" s="82">
        <f t="shared" ref="C232:V232" si="164">(C72-C126)/($B72-$W126)*$AA179</f>
        <v>295922.50324254215</v>
      </c>
      <c r="D232" s="82">
        <f t="shared" si="164"/>
        <v>473476.00518806744</v>
      </c>
      <c r="E232" s="82">
        <f t="shared" si="164"/>
        <v>1006136.5110246432</v>
      </c>
      <c r="F232" s="82">
        <f t="shared" si="164"/>
        <v>150328.63164721141</v>
      </c>
      <c r="G232" s="82">
        <f t="shared" si="164"/>
        <v>507803.01556420233</v>
      </c>
      <c r="H232" s="82">
        <f t="shared" si="164"/>
        <v>0</v>
      </c>
      <c r="I232" s="82">
        <f t="shared" si="164"/>
        <v>0</v>
      </c>
      <c r="J232" s="82">
        <f t="shared" si="164"/>
        <v>0</v>
      </c>
      <c r="K232" s="82">
        <f t="shared" si="164"/>
        <v>0</v>
      </c>
      <c r="L232" s="82">
        <f t="shared" si="164"/>
        <v>0</v>
      </c>
      <c r="M232" s="82">
        <f t="shared" si="164"/>
        <v>0</v>
      </c>
      <c r="N232" s="82">
        <f t="shared" si="164"/>
        <v>0</v>
      </c>
      <c r="O232" s="82">
        <f t="shared" si="164"/>
        <v>0</v>
      </c>
      <c r="P232" s="82">
        <f t="shared" si="164"/>
        <v>0</v>
      </c>
      <c r="Q232" s="82">
        <f t="shared" si="164"/>
        <v>0</v>
      </c>
      <c r="R232" s="82">
        <f t="shared" si="164"/>
        <v>0</v>
      </c>
      <c r="S232" s="82">
        <f t="shared" si="164"/>
        <v>0</v>
      </c>
      <c r="T232" s="82">
        <f t="shared" si="164"/>
        <v>0</v>
      </c>
      <c r="U232" s="82">
        <f t="shared" si="164"/>
        <v>0</v>
      </c>
      <c r="V232" s="82">
        <f t="shared" si="164"/>
        <v>0</v>
      </c>
      <c r="W232" s="83">
        <f t="shared" si="163"/>
        <v>2433666.6666666665</v>
      </c>
    </row>
    <row r="233" spans="1:29" x14ac:dyDescent="0.25">
      <c r="A233" s="148">
        <v>4</v>
      </c>
      <c r="B233" s="158">
        <f t="shared" si="160"/>
        <v>2668166.6666666665</v>
      </c>
      <c r="C233" s="82">
        <f t="shared" ref="C233:V233" si="165">(C73-C127)/($B73-$W127)*$AA180</f>
        <v>295543.4943139861</v>
      </c>
      <c r="D233" s="82">
        <f t="shared" si="165"/>
        <v>472869.59090237779</v>
      </c>
      <c r="E233" s="82">
        <f t="shared" si="165"/>
        <v>1016669.6204401122</v>
      </c>
      <c r="F233" s="82">
        <f t="shared" si="165"/>
        <v>173779.57465662382</v>
      </c>
      <c r="G233" s="82">
        <f t="shared" si="165"/>
        <v>524885.24590163934</v>
      </c>
      <c r="H233" s="82">
        <f t="shared" si="165"/>
        <v>184419.14045192732</v>
      </c>
      <c r="I233" s="82">
        <f t="shared" si="165"/>
        <v>0</v>
      </c>
      <c r="J233" s="82">
        <f t="shared" si="165"/>
        <v>0</v>
      </c>
      <c r="K233" s="82">
        <f t="shared" si="165"/>
        <v>0</v>
      </c>
      <c r="L233" s="82">
        <f t="shared" si="165"/>
        <v>0</v>
      </c>
      <c r="M233" s="82">
        <f t="shared" si="165"/>
        <v>0</v>
      </c>
      <c r="N233" s="82">
        <f t="shared" si="165"/>
        <v>0</v>
      </c>
      <c r="O233" s="82">
        <f t="shared" si="165"/>
        <v>0</v>
      </c>
      <c r="P233" s="82">
        <f t="shared" si="165"/>
        <v>0</v>
      </c>
      <c r="Q233" s="82">
        <f t="shared" si="165"/>
        <v>0</v>
      </c>
      <c r="R233" s="82">
        <f t="shared" si="165"/>
        <v>0</v>
      </c>
      <c r="S233" s="82">
        <f t="shared" si="165"/>
        <v>0</v>
      </c>
      <c r="T233" s="82">
        <f t="shared" si="165"/>
        <v>0</v>
      </c>
      <c r="U233" s="82">
        <f t="shared" si="165"/>
        <v>0</v>
      </c>
      <c r="V233" s="82">
        <f t="shared" si="165"/>
        <v>0</v>
      </c>
      <c r="W233" s="83">
        <f t="shared" si="163"/>
        <v>2668166.6666666665</v>
      </c>
    </row>
    <row r="234" spans="1:29" x14ac:dyDescent="0.25">
      <c r="A234" s="148">
        <v>5</v>
      </c>
      <c r="B234" s="158">
        <f t="shared" si="160"/>
        <v>4155666.666666667</v>
      </c>
      <c r="C234" s="82">
        <f t="shared" ref="C234:V234" si="166">(C74-C128)/($B74-$W128)*$AA181</f>
        <v>294144.01661004155</v>
      </c>
      <c r="D234" s="82">
        <f t="shared" si="166"/>
        <v>470630.42657606647</v>
      </c>
      <c r="E234" s="82">
        <f t="shared" si="166"/>
        <v>1364828.2370705928</v>
      </c>
      <c r="F234" s="82">
        <f t="shared" si="166"/>
        <v>1055388.7315968291</v>
      </c>
      <c r="G234" s="82">
        <f t="shared" si="166"/>
        <v>577698.8486221215</v>
      </c>
      <c r="H234" s="82">
        <f t="shared" si="166"/>
        <v>392976.4061910155</v>
      </c>
      <c r="I234" s="82">
        <f t="shared" si="166"/>
        <v>0</v>
      </c>
      <c r="J234" s="82">
        <f t="shared" si="166"/>
        <v>0</v>
      </c>
      <c r="K234" s="82">
        <f t="shared" si="166"/>
        <v>0</v>
      </c>
      <c r="L234" s="82">
        <f t="shared" si="166"/>
        <v>0</v>
      </c>
      <c r="M234" s="82">
        <f t="shared" si="166"/>
        <v>0</v>
      </c>
      <c r="N234" s="82">
        <f t="shared" si="166"/>
        <v>0</v>
      </c>
      <c r="O234" s="82">
        <f t="shared" si="166"/>
        <v>0</v>
      </c>
      <c r="P234" s="82">
        <f t="shared" si="166"/>
        <v>0</v>
      </c>
      <c r="Q234" s="82">
        <f t="shared" si="166"/>
        <v>0</v>
      </c>
      <c r="R234" s="82">
        <f t="shared" si="166"/>
        <v>0</v>
      </c>
      <c r="S234" s="82">
        <f t="shared" si="166"/>
        <v>0</v>
      </c>
      <c r="T234" s="82">
        <f t="shared" si="166"/>
        <v>0</v>
      </c>
      <c r="U234" s="82">
        <f t="shared" si="166"/>
        <v>0</v>
      </c>
      <c r="V234" s="82">
        <f t="shared" si="166"/>
        <v>0</v>
      </c>
      <c r="W234" s="83">
        <f t="shared" si="163"/>
        <v>4155666.6666666674</v>
      </c>
    </row>
    <row r="235" spans="1:29" x14ac:dyDescent="0.25">
      <c r="A235" s="148">
        <v>6</v>
      </c>
      <c r="B235" s="158">
        <f t="shared" si="160"/>
        <v>4390166.666666667</v>
      </c>
      <c r="C235" s="82">
        <f t="shared" ref="C235:V235" si="167">(C75-C129)/($B75-$W129)*$AA182</f>
        <v>294010.62594874547</v>
      </c>
      <c r="D235" s="82">
        <f t="shared" si="167"/>
        <v>470417.0015179927</v>
      </c>
      <c r="E235" s="82">
        <f t="shared" si="167"/>
        <v>1364209.3044021789</v>
      </c>
      <c r="F235" s="82">
        <f t="shared" si="167"/>
        <v>1066670.5509420484</v>
      </c>
      <c r="G235" s="82">
        <f t="shared" si="167"/>
        <v>600957.71943923563</v>
      </c>
      <c r="H235" s="82">
        <f t="shared" si="167"/>
        <v>410438.83382444864</v>
      </c>
      <c r="I235" s="82">
        <f t="shared" si="167"/>
        <v>183462.63059201717</v>
      </c>
      <c r="J235" s="82">
        <f t="shared" si="167"/>
        <v>0</v>
      </c>
      <c r="K235" s="82">
        <f t="shared" si="167"/>
        <v>0</v>
      </c>
      <c r="L235" s="82">
        <f t="shared" si="167"/>
        <v>0</v>
      </c>
      <c r="M235" s="82">
        <f t="shared" si="167"/>
        <v>0</v>
      </c>
      <c r="N235" s="82">
        <f t="shared" si="167"/>
        <v>0</v>
      </c>
      <c r="O235" s="82">
        <f t="shared" si="167"/>
        <v>0</v>
      </c>
      <c r="P235" s="82">
        <f t="shared" si="167"/>
        <v>0</v>
      </c>
      <c r="Q235" s="82">
        <f t="shared" si="167"/>
        <v>0</v>
      </c>
      <c r="R235" s="82">
        <f t="shared" si="167"/>
        <v>0</v>
      </c>
      <c r="S235" s="82">
        <f t="shared" si="167"/>
        <v>0</v>
      </c>
      <c r="T235" s="82">
        <f t="shared" si="167"/>
        <v>0</v>
      </c>
      <c r="U235" s="82">
        <f t="shared" si="167"/>
        <v>0</v>
      </c>
      <c r="V235" s="82">
        <f t="shared" si="167"/>
        <v>0</v>
      </c>
      <c r="W235" s="83">
        <f t="shared" si="163"/>
        <v>4390166.666666667</v>
      </c>
    </row>
    <row r="236" spans="1:29" x14ac:dyDescent="0.25">
      <c r="A236" s="148">
        <v>7</v>
      </c>
      <c r="B236" s="158">
        <f t="shared" si="160"/>
        <v>5049500</v>
      </c>
      <c r="C236" s="82">
        <f t="shared" ref="C236:V236" si="168">(C76-C130)/($B76-$W130)*$AA183</f>
        <v>266323.83966244728</v>
      </c>
      <c r="D236" s="82">
        <f t="shared" si="168"/>
        <v>426118.14345991559</v>
      </c>
      <c r="E236" s="82">
        <f t="shared" si="168"/>
        <v>1235742.6160337552</v>
      </c>
      <c r="F236" s="82">
        <f t="shared" si="168"/>
        <v>1065295.3586497891</v>
      </c>
      <c r="G236" s="82">
        <f t="shared" si="168"/>
        <v>1278354.4303797469</v>
      </c>
      <c r="H236" s="82">
        <f t="shared" si="168"/>
        <v>421856.96202531649</v>
      </c>
      <c r="I236" s="82">
        <f t="shared" si="168"/>
        <v>355808.64978902956</v>
      </c>
      <c r="J236" s="82">
        <f t="shared" si="168"/>
        <v>0</v>
      </c>
      <c r="K236" s="82">
        <f t="shared" si="168"/>
        <v>0</v>
      </c>
      <c r="L236" s="82">
        <f t="shared" si="168"/>
        <v>0</v>
      </c>
      <c r="M236" s="82">
        <f t="shared" si="168"/>
        <v>0</v>
      </c>
      <c r="N236" s="82">
        <f t="shared" si="168"/>
        <v>0</v>
      </c>
      <c r="O236" s="82">
        <f t="shared" si="168"/>
        <v>0</v>
      </c>
      <c r="P236" s="82">
        <f t="shared" si="168"/>
        <v>0</v>
      </c>
      <c r="Q236" s="82">
        <f t="shared" si="168"/>
        <v>0</v>
      </c>
      <c r="R236" s="82">
        <f t="shared" si="168"/>
        <v>0</v>
      </c>
      <c r="S236" s="82">
        <f t="shared" si="168"/>
        <v>0</v>
      </c>
      <c r="T236" s="82">
        <f t="shared" si="168"/>
        <v>0</v>
      </c>
      <c r="U236" s="82">
        <f t="shared" si="168"/>
        <v>0</v>
      </c>
      <c r="V236" s="82">
        <f t="shared" si="168"/>
        <v>0</v>
      </c>
      <c r="W236" s="83">
        <f t="shared" si="163"/>
        <v>5049500</v>
      </c>
    </row>
    <row r="237" spans="1:29" x14ac:dyDescent="0.25">
      <c r="A237" s="148">
        <v>8</v>
      </c>
      <c r="B237" s="158">
        <f t="shared" si="160"/>
        <v>4949000</v>
      </c>
      <c r="C237" s="82">
        <f t="shared" ref="C237:V237" si="169">(C77-C131)/($B77-$W131)*$AA184</f>
        <v>250912.59379436218</v>
      </c>
      <c r="D237" s="82">
        <f t="shared" si="169"/>
        <v>401460.15007097955</v>
      </c>
      <c r="E237" s="82">
        <f t="shared" si="169"/>
        <v>1164234.4352058407</v>
      </c>
      <c r="F237" s="82">
        <f t="shared" si="169"/>
        <v>1003650.3751774487</v>
      </c>
      <c r="G237" s="82">
        <f t="shared" si="169"/>
        <v>1204380.4502129385</v>
      </c>
      <c r="H237" s="82">
        <f t="shared" si="169"/>
        <v>417518.55607381871</v>
      </c>
      <c r="I237" s="82">
        <f t="shared" si="169"/>
        <v>350273.98093692964</v>
      </c>
      <c r="J237" s="82">
        <f t="shared" si="169"/>
        <v>156569.458527682</v>
      </c>
      <c r="K237" s="82">
        <f t="shared" si="169"/>
        <v>0</v>
      </c>
      <c r="L237" s="82">
        <f t="shared" si="169"/>
        <v>0</v>
      </c>
      <c r="M237" s="82">
        <f t="shared" si="169"/>
        <v>0</v>
      </c>
      <c r="N237" s="82">
        <f t="shared" si="169"/>
        <v>0</v>
      </c>
      <c r="O237" s="82">
        <f t="shared" si="169"/>
        <v>0</v>
      </c>
      <c r="P237" s="82">
        <f t="shared" si="169"/>
        <v>0</v>
      </c>
      <c r="Q237" s="82">
        <f t="shared" si="169"/>
        <v>0</v>
      </c>
      <c r="R237" s="82">
        <f t="shared" si="169"/>
        <v>0</v>
      </c>
      <c r="S237" s="82">
        <f t="shared" si="169"/>
        <v>0</v>
      </c>
      <c r="T237" s="82">
        <f t="shared" si="169"/>
        <v>0</v>
      </c>
      <c r="U237" s="82">
        <f t="shared" si="169"/>
        <v>0</v>
      </c>
      <c r="V237" s="82">
        <f t="shared" si="169"/>
        <v>0</v>
      </c>
      <c r="W237" s="83">
        <f t="shared" si="163"/>
        <v>4949000</v>
      </c>
    </row>
    <row r="238" spans="1:29" x14ac:dyDescent="0.25">
      <c r="A238" s="148">
        <v>9</v>
      </c>
      <c r="B238" s="158">
        <f t="shared" si="160"/>
        <v>2995000</v>
      </c>
      <c r="C238" s="82">
        <f t="shared" ref="C238:V238" si="170">(C78-C132)/($B78-$W132)*$AA185</f>
        <v>130444.25087108015</v>
      </c>
      <c r="D238" s="82">
        <f t="shared" si="170"/>
        <v>208710.80139372821</v>
      </c>
      <c r="E238" s="82">
        <f t="shared" si="170"/>
        <v>605261.32404181187</v>
      </c>
      <c r="F238" s="82">
        <f t="shared" si="170"/>
        <v>521777.00348432059</v>
      </c>
      <c r="G238" s="82">
        <f t="shared" si="170"/>
        <v>626132.40418118471</v>
      </c>
      <c r="H238" s="82">
        <f t="shared" si="170"/>
        <v>521777.00348432059</v>
      </c>
      <c r="I238" s="82">
        <f t="shared" si="170"/>
        <v>206623.69337979093</v>
      </c>
      <c r="J238" s="82">
        <f t="shared" si="170"/>
        <v>174273.51916376306</v>
      </c>
      <c r="K238" s="82">
        <f t="shared" si="170"/>
        <v>0</v>
      </c>
      <c r="L238" s="82">
        <f t="shared" si="170"/>
        <v>0</v>
      </c>
      <c r="M238" s="82">
        <f t="shared" si="170"/>
        <v>0</v>
      </c>
      <c r="N238" s="82">
        <f t="shared" si="170"/>
        <v>0</v>
      </c>
      <c r="O238" s="82">
        <f t="shared" si="170"/>
        <v>0</v>
      </c>
      <c r="P238" s="82">
        <f t="shared" si="170"/>
        <v>0</v>
      </c>
      <c r="Q238" s="82">
        <f t="shared" si="170"/>
        <v>0</v>
      </c>
      <c r="R238" s="82">
        <f t="shared" si="170"/>
        <v>0</v>
      </c>
      <c r="S238" s="82">
        <f t="shared" si="170"/>
        <v>0</v>
      </c>
      <c r="T238" s="82">
        <f t="shared" si="170"/>
        <v>0</v>
      </c>
      <c r="U238" s="82">
        <f t="shared" si="170"/>
        <v>0</v>
      </c>
      <c r="V238" s="82">
        <f t="shared" si="170"/>
        <v>0</v>
      </c>
      <c r="W238" s="83">
        <f t="shared" si="163"/>
        <v>2995000.0000000005</v>
      </c>
    </row>
    <row r="239" spans="1:29" x14ac:dyDescent="0.25">
      <c r="A239" s="148">
        <v>10</v>
      </c>
      <c r="B239" s="158">
        <f t="shared" si="160"/>
        <v>2995000</v>
      </c>
      <c r="C239" s="82">
        <f t="shared" ref="C239:V239" si="171">(C79-C133)/($B79-$W133)*$AA186</f>
        <v>130444.25087108015</v>
      </c>
      <c r="D239" s="82">
        <f t="shared" si="171"/>
        <v>208710.80139372821</v>
      </c>
      <c r="E239" s="82">
        <f t="shared" si="171"/>
        <v>605261.32404181187</v>
      </c>
      <c r="F239" s="82">
        <f t="shared" si="171"/>
        <v>521777.00348432059</v>
      </c>
      <c r="G239" s="82">
        <f t="shared" si="171"/>
        <v>626132.40418118471</v>
      </c>
      <c r="H239" s="82">
        <f t="shared" si="171"/>
        <v>521777.00348432059</v>
      </c>
      <c r="I239" s="82">
        <f t="shared" si="171"/>
        <v>206623.69337979093</v>
      </c>
      <c r="J239" s="82">
        <f t="shared" si="171"/>
        <v>174273.51916376306</v>
      </c>
      <c r="K239" s="82">
        <f t="shared" si="171"/>
        <v>0</v>
      </c>
      <c r="L239" s="82">
        <f t="shared" si="171"/>
        <v>0</v>
      </c>
      <c r="M239" s="82">
        <f t="shared" si="171"/>
        <v>0</v>
      </c>
      <c r="N239" s="82">
        <f t="shared" si="171"/>
        <v>0</v>
      </c>
      <c r="O239" s="82">
        <f t="shared" si="171"/>
        <v>0</v>
      </c>
      <c r="P239" s="82">
        <f t="shared" si="171"/>
        <v>0</v>
      </c>
      <c r="Q239" s="82">
        <f t="shared" si="171"/>
        <v>0</v>
      </c>
      <c r="R239" s="82">
        <f t="shared" si="171"/>
        <v>0</v>
      </c>
      <c r="S239" s="82">
        <f t="shared" si="171"/>
        <v>0</v>
      </c>
      <c r="T239" s="82">
        <f t="shared" si="171"/>
        <v>0</v>
      </c>
      <c r="U239" s="82">
        <f t="shared" si="171"/>
        <v>0</v>
      </c>
      <c r="V239" s="82">
        <f t="shared" si="171"/>
        <v>0</v>
      </c>
      <c r="W239" s="83">
        <f t="shared" si="163"/>
        <v>2995000.0000000005</v>
      </c>
    </row>
    <row r="240" spans="1:29" x14ac:dyDescent="0.25">
      <c r="A240" s="148">
        <v>11</v>
      </c>
      <c r="B240" s="158">
        <f t="shared" si="160"/>
        <v>2995000</v>
      </c>
      <c r="C240" s="82">
        <f t="shared" ref="C240:V240" si="172">(C80-C134)/($B80-$W134)*$AA187</f>
        <v>130444.25087108015</v>
      </c>
      <c r="D240" s="82">
        <f t="shared" si="172"/>
        <v>208710.80139372821</v>
      </c>
      <c r="E240" s="82">
        <f t="shared" si="172"/>
        <v>605261.32404181187</v>
      </c>
      <c r="F240" s="82">
        <f t="shared" si="172"/>
        <v>521777.00348432059</v>
      </c>
      <c r="G240" s="82">
        <f t="shared" si="172"/>
        <v>626132.40418118471</v>
      </c>
      <c r="H240" s="82">
        <f t="shared" si="172"/>
        <v>521777.00348432059</v>
      </c>
      <c r="I240" s="82">
        <f t="shared" si="172"/>
        <v>206623.69337979093</v>
      </c>
      <c r="J240" s="82">
        <f t="shared" si="172"/>
        <v>174273.51916376306</v>
      </c>
      <c r="K240" s="82">
        <f t="shared" si="172"/>
        <v>0</v>
      </c>
      <c r="L240" s="82">
        <f t="shared" si="172"/>
        <v>0</v>
      </c>
      <c r="M240" s="82">
        <f t="shared" si="172"/>
        <v>0</v>
      </c>
      <c r="N240" s="82">
        <f t="shared" si="172"/>
        <v>0</v>
      </c>
      <c r="O240" s="82">
        <f t="shared" si="172"/>
        <v>0</v>
      </c>
      <c r="P240" s="82">
        <f t="shared" si="172"/>
        <v>0</v>
      </c>
      <c r="Q240" s="82">
        <f t="shared" si="172"/>
        <v>0</v>
      </c>
      <c r="R240" s="82">
        <f t="shared" si="172"/>
        <v>0</v>
      </c>
      <c r="S240" s="82">
        <f t="shared" si="172"/>
        <v>0</v>
      </c>
      <c r="T240" s="82">
        <f t="shared" si="172"/>
        <v>0</v>
      </c>
      <c r="U240" s="82">
        <f t="shared" si="172"/>
        <v>0</v>
      </c>
      <c r="V240" s="82">
        <f t="shared" si="172"/>
        <v>0</v>
      </c>
      <c r="W240" s="83">
        <f t="shared" si="163"/>
        <v>2995000.0000000005</v>
      </c>
    </row>
    <row r="241" spans="1:23" x14ac:dyDescent="0.25">
      <c r="A241" s="148">
        <v>12</v>
      </c>
      <c r="B241" s="158">
        <f t="shared" si="160"/>
        <v>2995000</v>
      </c>
      <c r="C241" s="82">
        <f t="shared" ref="C241:V241" si="173">(C81-C135)/($B81-$W135)*$AA188</f>
        <v>130444.25087108015</v>
      </c>
      <c r="D241" s="82">
        <f t="shared" si="173"/>
        <v>208710.80139372821</v>
      </c>
      <c r="E241" s="82">
        <f t="shared" si="173"/>
        <v>605261.32404181187</v>
      </c>
      <c r="F241" s="82">
        <f t="shared" si="173"/>
        <v>521777.00348432059</v>
      </c>
      <c r="G241" s="82">
        <f t="shared" si="173"/>
        <v>626132.40418118471</v>
      </c>
      <c r="H241" s="82">
        <f t="shared" si="173"/>
        <v>521777.00348432059</v>
      </c>
      <c r="I241" s="82">
        <f t="shared" si="173"/>
        <v>206623.69337979093</v>
      </c>
      <c r="J241" s="82">
        <f t="shared" si="173"/>
        <v>174273.51916376306</v>
      </c>
      <c r="K241" s="82">
        <f t="shared" si="173"/>
        <v>0</v>
      </c>
      <c r="L241" s="82">
        <f t="shared" si="173"/>
        <v>0</v>
      </c>
      <c r="M241" s="82">
        <f t="shared" si="173"/>
        <v>0</v>
      </c>
      <c r="N241" s="82">
        <f t="shared" si="173"/>
        <v>0</v>
      </c>
      <c r="O241" s="82">
        <f t="shared" si="173"/>
        <v>0</v>
      </c>
      <c r="P241" s="82">
        <f t="shared" si="173"/>
        <v>0</v>
      </c>
      <c r="Q241" s="82">
        <f t="shared" si="173"/>
        <v>0</v>
      </c>
      <c r="R241" s="82">
        <f t="shared" si="173"/>
        <v>0</v>
      </c>
      <c r="S241" s="82">
        <f t="shared" si="173"/>
        <v>0</v>
      </c>
      <c r="T241" s="82">
        <f t="shared" si="173"/>
        <v>0</v>
      </c>
      <c r="U241" s="82">
        <f t="shared" si="173"/>
        <v>0</v>
      </c>
      <c r="V241" s="82">
        <f t="shared" si="173"/>
        <v>0</v>
      </c>
      <c r="W241" s="83">
        <f t="shared" si="163"/>
        <v>2995000.0000000005</v>
      </c>
    </row>
    <row r="242" spans="1:23" x14ac:dyDescent="0.25">
      <c r="A242" s="148">
        <v>13</v>
      </c>
      <c r="B242" s="158">
        <f t="shared" si="160"/>
        <v>2995000</v>
      </c>
      <c r="C242" s="82">
        <f t="shared" ref="C242:V242" si="174">(C82-C136)/($B82-$W136)*$AA189</f>
        <v>130444.25087108015</v>
      </c>
      <c r="D242" s="82">
        <f t="shared" si="174"/>
        <v>208710.80139372821</v>
      </c>
      <c r="E242" s="82">
        <f t="shared" si="174"/>
        <v>605261.32404181187</v>
      </c>
      <c r="F242" s="82">
        <f t="shared" si="174"/>
        <v>521777.00348432059</v>
      </c>
      <c r="G242" s="82">
        <f t="shared" si="174"/>
        <v>626132.40418118471</v>
      </c>
      <c r="H242" s="82">
        <f t="shared" si="174"/>
        <v>521777.00348432059</v>
      </c>
      <c r="I242" s="82">
        <f t="shared" si="174"/>
        <v>206623.69337979093</v>
      </c>
      <c r="J242" s="82">
        <f t="shared" si="174"/>
        <v>174273.51916376306</v>
      </c>
      <c r="K242" s="82">
        <f t="shared" si="174"/>
        <v>0</v>
      </c>
      <c r="L242" s="82">
        <f t="shared" si="174"/>
        <v>0</v>
      </c>
      <c r="M242" s="82">
        <f t="shared" si="174"/>
        <v>0</v>
      </c>
      <c r="N242" s="82">
        <f t="shared" si="174"/>
        <v>0</v>
      </c>
      <c r="O242" s="82">
        <f t="shared" si="174"/>
        <v>0</v>
      </c>
      <c r="P242" s="82">
        <f t="shared" si="174"/>
        <v>0</v>
      </c>
      <c r="Q242" s="82">
        <f t="shared" si="174"/>
        <v>0</v>
      </c>
      <c r="R242" s="82">
        <f t="shared" si="174"/>
        <v>0</v>
      </c>
      <c r="S242" s="82">
        <f t="shared" si="174"/>
        <v>0</v>
      </c>
      <c r="T242" s="82">
        <f t="shared" si="174"/>
        <v>0</v>
      </c>
      <c r="U242" s="82">
        <f t="shared" si="174"/>
        <v>0</v>
      </c>
      <c r="V242" s="82">
        <f t="shared" si="174"/>
        <v>0</v>
      </c>
      <c r="W242" s="83">
        <f t="shared" si="163"/>
        <v>2995000.0000000005</v>
      </c>
    </row>
    <row r="243" spans="1:23" x14ac:dyDescent="0.25">
      <c r="A243" s="148">
        <v>14</v>
      </c>
      <c r="B243" s="158">
        <f t="shared" si="160"/>
        <v>2995000</v>
      </c>
      <c r="C243" s="82">
        <f t="shared" ref="C243:V243" si="175">(C83-C137)/($B83-$W137)*$AA190</f>
        <v>130444.25087108015</v>
      </c>
      <c r="D243" s="82">
        <f t="shared" si="175"/>
        <v>208710.80139372821</v>
      </c>
      <c r="E243" s="82">
        <f t="shared" si="175"/>
        <v>605261.32404181187</v>
      </c>
      <c r="F243" s="82">
        <f t="shared" si="175"/>
        <v>521777.00348432059</v>
      </c>
      <c r="G243" s="82">
        <f t="shared" si="175"/>
        <v>626132.40418118471</v>
      </c>
      <c r="H243" s="82">
        <f t="shared" si="175"/>
        <v>521777.00348432059</v>
      </c>
      <c r="I243" s="82">
        <f t="shared" si="175"/>
        <v>206623.69337979093</v>
      </c>
      <c r="J243" s="82">
        <f t="shared" si="175"/>
        <v>174273.51916376306</v>
      </c>
      <c r="K243" s="82">
        <f t="shared" si="175"/>
        <v>0</v>
      </c>
      <c r="L243" s="82">
        <f t="shared" si="175"/>
        <v>0</v>
      </c>
      <c r="M243" s="82">
        <f t="shared" si="175"/>
        <v>0</v>
      </c>
      <c r="N243" s="82">
        <f t="shared" si="175"/>
        <v>0</v>
      </c>
      <c r="O243" s="82">
        <f t="shared" si="175"/>
        <v>0</v>
      </c>
      <c r="P243" s="82">
        <f t="shared" si="175"/>
        <v>0</v>
      </c>
      <c r="Q243" s="82">
        <f t="shared" si="175"/>
        <v>0</v>
      </c>
      <c r="R243" s="82">
        <f t="shared" si="175"/>
        <v>0</v>
      </c>
      <c r="S243" s="82">
        <f t="shared" si="175"/>
        <v>0</v>
      </c>
      <c r="T243" s="82">
        <f t="shared" si="175"/>
        <v>0</v>
      </c>
      <c r="U243" s="82">
        <f t="shared" si="175"/>
        <v>0</v>
      </c>
      <c r="V243" s="82">
        <f t="shared" si="175"/>
        <v>0</v>
      </c>
      <c r="W243" s="83">
        <f t="shared" si="163"/>
        <v>2995000.0000000005</v>
      </c>
    </row>
    <row r="244" spans="1:23" x14ac:dyDescent="0.25">
      <c r="A244" s="148">
        <v>15</v>
      </c>
      <c r="B244" s="158">
        <f t="shared" si="160"/>
        <v>2995000</v>
      </c>
      <c r="C244" s="82">
        <f t="shared" ref="C244:V244" si="176">(C84-C138)/($B84-$W138)*$AA191</f>
        <v>130444.25087108015</v>
      </c>
      <c r="D244" s="82">
        <f t="shared" si="176"/>
        <v>208710.80139372821</v>
      </c>
      <c r="E244" s="82">
        <f t="shared" si="176"/>
        <v>605261.32404181187</v>
      </c>
      <c r="F244" s="82">
        <f t="shared" si="176"/>
        <v>521777.00348432059</v>
      </c>
      <c r="G244" s="82">
        <f t="shared" si="176"/>
        <v>626132.40418118471</v>
      </c>
      <c r="H244" s="82">
        <f t="shared" si="176"/>
        <v>521777.00348432059</v>
      </c>
      <c r="I244" s="82">
        <f t="shared" si="176"/>
        <v>206623.69337979093</v>
      </c>
      <c r="J244" s="82">
        <f t="shared" si="176"/>
        <v>174273.51916376306</v>
      </c>
      <c r="K244" s="82">
        <f t="shared" si="176"/>
        <v>0</v>
      </c>
      <c r="L244" s="82">
        <f t="shared" si="176"/>
        <v>0</v>
      </c>
      <c r="M244" s="82">
        <f t="shared" si="176"/>
        <v>0</v>
      </c>
      <c r="N244" s="82">
        <f t="shared" si="176"/>
        <v>0</v>
      </c>
      <c r="O244" s="82">
        <f t="shared" si="176"/>
        <v>0</v>
      </c>
      <c r="P244" s="82">
        <f t="shared" si="176"/>
        <v>0</v>
      </c>
      <c r="Q244" s="82">
        <f t="shared" si="176"/>
        <v>0</v>
      </c>
      <c r="R244" s="82">
        <f t="shared" si="176"/>
        <v>0</v>
      </c>
      <c r="S244" s="82">
        <f t="shared" si="176"/>
        <v>0</v>
      </c>
      <c r="T244" s="82">
        <f t="shared" si="176"/>
        <v>0</v>
      </c>
      <c r="U244" s="82">
        <f t="shared" si="176"/>
        <v>0</v>
      </c>
      <c r="V244" s="82">
        <f t="shared" si="176"/>
        <v>0</v>
      </c>
      <c r="W244" s="83">
        <f t="shared" si="163"/>
        <v>2995000.0000000005</v>
      </c>
    </row>
    <row r="245" spans="1:23" x14ac:dyDescent="0.25">
      <c r="A245" s="148">
        <v>16</v>
      </c>
      <c r="B245" s="158">
        <f t="shared" si="160"/>
        <v>2995000</v>
      </c>
      <c r="C245" s="82">
        <f t="shared" ref="C245:V245" si="177">(C85-C139)/($B85-$W139)*$AA192</f>
        <v>130444.25087108015</v>
      </c>
      <c r="D245" s="82">
        <f t="shared" si="177"/>
        <v>208710.80139372821</v>
      </c>
      <c r="E245" s="82">
        <f t="shared" si="177"/>
        <v>605261.32404181187</v>
      </c>
      <c r="F245" s="82">
        <f t="shared" si="177"/>
        <v>521777.00348432059</v>
      </c>
      <c r="G245" s="82">
        <f t="shared" si="177"/>
        <v>626132.40418118471</v>
      </c>
      <c r="H245" s="82">
        <f t="shared" si="177"/>
        <v>521777.00348432059</v>
      </c>
      <c r="I245" s="82">
        <f t="shared" si="177"/>
        <v>206623.69337979093</v>
      </c>
      <c r="J245" s="82">
        <f t="shared" si="177"/>
        <v>174273.51916376306</v>
      </c>
      <c r="K245" s="82">
        <f t="shared" si="177"/>
        <v>0</v>
      </c>
      <c r="L245" s="82">
        <f t="shared" si="177"/>
        <v>0</v>
      </c>
      <c r="M245" s="82">
        <f t="shared" si="177"/>
        <v>0</v>
      </c>
      <c r="N245" s="82">
        <f t="shared" si="177"/>
        <v>0</v>
      </c>
      <c r="O245" s="82">
        <f t="shared" si="177"/>
        <v>0</v>
      </c>
      <c r="P245" s="82">
        <f t="shared" si="177"/>
        <v>0</v>
      </c>
      <c r="Q245" s="82">
        <f t="shared" si="177"/>
        <v>0</v>
      </c>
      <c r="R245" s="82">
        <f t="shared" si="177"/>
        <v>0</v>
      </c>
      <c r="S245" s="82">
        <f t="shared" si="177"/>
        <v>0</v>
      </c>
      <c r="T245" s="82">
        <f t="shared" si="177"/>
        <v>0</v>
      </c>
      <c r="U245" s="82">
        <f t="shared" si="177"/>
        <v>0</v>
      </c>
      <c r="V245" s="82">
        <f t="shared" si="177"/>
        <v>0</v>
      </c>
      <c r="W245" s="83">
        <f t="shared" si="163"/>
        <v>2995000.0000000005</v>
      </c>
    </row>
    <row r="246" spans="1:23" x14ac:dyDescent="0.25">
      <c r="A246" s="148">
        <v>17</v>
      </c>
      <c r="B246" s="158">
        <f t="shared" si="160"/>
        <v>2995000</v>
      </c>
      <c r="C246" s="82">
        <f t="shared" ref="C246:V246" si="178">(C86-C140)/($B86-$W140)*$AA193</f>
        <v>130444.25087108015</v>
      </c>
      <c r="D246" s="82">
        <f t="shared" si="178"/>
        <v>208710.80139372821</v>
      </c>
      <c r="E246" s="82">
        <f t="shared" si="178"/>
        <v>605261.32404181187</v>
      </c>
      <c r="F246" s="82">
        <f t="shared" si="178"/>
        <v>521777.00348432059</v>
      </c>
      <c r="G246" s="82">
        <f t="shared" si="178"/>
        <v>626132.40418118471</v>
      </c>
      <c r="H246" s="82">
        <f t="shared" si="178"/>
        <v>521777.00348432059</v>
      </c>
      <c r="I246" s="82">
        <f t="shared" si="178"/>
        <v>206623.69337979093</v>
      </c>
      <c r="J246" s="82">
        <f t="shared" si="178"/>
        <v>174273.51916376306</v>
      </c>
      <c r="K246" s="82">
        <f t="shared" si="178"/>
        <v>0</v>
      </c>
      <c r="L246" s="82">
        <f t="shared" si="178"/>
        <v>0</v>
      </c>
      <c r="M246" s="82">
        <f t="shared" si="178"/>
        <v>0</v>
      </c>
      <c r="N246" s="82">
        <f t="shared" si="178"/>
        <v>0</v>
      </c>
      <c r="O246" s="82">
        <f t="shared" si="178"/>
        <v>0</v>
      </c>
      <c r="P246" s="82">
        <f t="shared" si="178"/>
        <v>0</v>
      </c>
      <c r="Q246" s="82">
        <f t="shared" si="178"/>
        <v>0</v>
      </c>
      <c r="R246" s="82">
        <f t="shared" si="178"/>
        <v>0</v>
      </c>
      <c r="S246" s="82">
        <f t="shared" si="178"/>
        <v>0</v>
      </c>
      <c r="T246" s="82">
        <f t="shared" si="178"/>
        <v>0</v>
      </c>
      <c r="U246" s="82">
        <f t="shared" si="178"/>
        <v>0</v>
      </c>
      <c r="V246" s="82">
        <f t="shared" si="178"/>
        <v>0</v>
      </c>
      <c r="W246" s="83">
        <f t="shared" si="163"/>
        <v>2995000.0000000005</v>
      </c>
    </row>
    <row r="247" spans="1:23" x14ac:dyDescent="0.25">
      <c r="A247" s="148">
        <v>18</v>
      </c>
      <c r="B247" s="158">
        <f t="shared" si="160"/>
        <v>2995000</v>
      </c>
      <c r="C247" s="82">
        <f t="shared" ref="C247:V247" si="179">(C87-C141)/($B87-$W141)*$AA194</f>
        <v>130444.25087108015</v>
      </c>
      <c r="D247" s="82">
        <f t="shared" si="179"/>
        <v>208710.80139372821</v>
      </c>
      <c r="E247" s="82">
        <f t="shared" si="179"/>
        <v>605261.32404181187</v>
      </c>
      <c r="F247" s="82">
        <f t="shared" si="179"/>
        <v>521777.00348432059</v>
      </c>
      <c r="G247" s="82">
        <f t="shared" si="179"/>
        <v>626132.40418118471</v>
      </c>
      <c r="H247" s="82">
        <f t="shared" si="179"/>
        <v>521777.00348432059</v>
      </c>
      <c r="I247" s="82">
        <f t="shared" si="179"/>
        <v>206623.69337979093</v>
      </c>
      <c r="J247" s="82">
        <f t="shared" si="179"/>
        <v>174273.51916376306</v>
      </c>
      <c r="K247" s="82">
        <f t="shared" si="179"/>
        <v>0</v>
      </c>
      <c r="L247" s="82">
        <f t="shared" si="179"/>
        <v>0</v>
      </c>
      <c r="M247" s="82">
        <f t="shared" si="179"/>
        <v>0</v>
      </c>
      <c r="N247" s="82">
        <f t="shared" si="179"/>
        <v>0</v>
      </c>
      <c r="O247" s="82">
        <f t="shared" si="179"/>
        <v>0</v>
      </c>
      <c r="P247" s="82">
        <f t="shared" si="179"/>
        <v>0</v>
      </c>
      <c r="Q247" s="82">
        <f t="shared" si="179"/>
        <v>0</v>
      </c>
      <c r="R247" s="82">
        <f t="shared" si="179"/>
        <v>0</v>
      </c>
      <c r="S247" s="82">
        <f t="shared" si="179"/>
        <v>0</v>
      </c>
      <c r="T247" s="82">
        <f t="shared" si="179"/>
        <v>0</v>
      </c>
      <c r="U247" s="82">
        <f t="shared" si="179"/>
        <v>0</v>
      </c>
      <c r="V247" s="82">
        <f t="shared" si="179"/>
        <v>0</v>
      </c>
      <c r="W247" s="83">
        <f t="shared" si="163"/>
        <v>2995000.0000000005</v>
      </c>
    </row>
    <row r="248" spans="1:23" x14ac:dyDescent="0.25">
      <c r="A248" s="148">
        <v>19</v>
      </c>
      <c r="B248" s="158">
        <f t="shared" si="160"/>
        <v>2995000</v>
      </c>
      <c r="C248" s="82">
        <f t="shared" ref="C248:V248" si="180">(C88-C142)/($B88-$W142)*$AA195</f>
        <v>130444.25087108015</v>
      </c>
      <c r="D248" s="82">
        <f t="shared" si="180"/>
        <v>208710.80139372821</v>
      </c>
      <c r="E248" s="82">
        <f t="shared" si="180"/>
        <v>605261.32404181187</v>
      </c>
      <c r="F248" s="82">
        <f t="shared" si="180"/>
        <v>521777.00348432059</v>
      </c>
      <c r="G248" s="82">
        <f t="shared" si="180"/>
        <v>626132.40418118471</v>
      </c>
      <c r="H248" s="82">
        <f t="shared" si="180"/>
        <v>521777.00348432059</v>
      </c>
      <c r="I248" s="82">
        <f t="shared" si="180"/>
        <v>206623.69337979093</v>
      </c>
      <c r="J248" s="82">
        <f t="shared" si="180"/>
        <v>174273.51916376306</v>
      </c>
      <c r="K248" s="82">
        <f t="shared" si="180"/>
        <v>0</v>
      </c>
      <c r="L248" s="82">
        <f t="shared" si="180"/>
        <v>0</v>
      </c>
      <c r="M248" s="82">
        <f t="shared" si="180"/>
        <v>0</v>
      </c>
      <c r="N248" s="82">
        <f t="shared" si="180"/>
        <v>0</v>
      </c>
      <c r="O248" s="82">
        <f t="shared" si="180"/>
        <v>0</v>
      </c>
      <c r="P248" s="82">
        <f t="shared" si="180"/>
        <v>0</v>
      </c>
      <c r="Q248" s="82">
        <f t="shared" si="180"/>
        <v>0</v>
      </c>
      <c r="R248" s="82">
        <f t="shared" si="180"/>
        <v>0</v>
      </c>
      <c r="S248" s="82">
        <f t="shared" si="180"/>
        <v>0</v>
      </c>
      <c r="T248" s="82">
        <f t="shared" si="180"/>
        <v>0</v>
      </c>
      <c r="U248" s="82">
        <f t="shared" si="180"/>
        <v>0</v>
      </c>
      <c r="V248" s="82">
        <f t="shared" si="180"/>
        <v>0</v>
      </c>
      <c r="W248" s="83">
        <f t="shared" si="163"/>
        <v>2995000.0000000005</v>
      </c>
    </row>
    <row r="249" spans="1:23" x14ac:dyDescent="0.25">
      <c r="A249" s="148">
        <v>20</v>
      </c>
      <c r="B249" s="158">
        <f t="shared" si="160"/>
        <v>2995000</v>
      </c>
      <c r="C249" s="82">
        <f t="shared" ref="C249:V249" si="181">(C89-C143)/($B89-$W143)*$AA196</f>
        <v>130444.25087108015</v>
      </c>
      <c r="D249" s="82">
        <f t="shared" si="181"/>
        <v>208710.80139372821</v>
      </c>
      <c r="E249" s="82">
        <f t="shared" si="181"/>
        <v>605261.32404181187</v>
      </c>
      <c r="F249" s="82">
        <f t="shared" si="181"/>
        <v>521777.00348432059</v>
      </c>
      <c r="G249" s="82">
        <f t="shared" si="181"/>
        <v>626132.40418118471</v>
      </c>
      <c r="H249" s="82">
        <f t="shared" si="181"/>
        <v>521777.00348432059</v>
      </c>
      <c r="I249" s="82">
        <f t="shared" si="181"/>
        <v>206623.69337979093</v>
      </c>
      <c r="J249" s="82">
        <f t="shared" si="181"/>
        <v>174273.51916376306</v>
      </c>
      <c r="K249" s="82">
        <f t="shared" si="181"/>
        <v>0</v>
      </c>
      <c r="L249" s="82">
        <f t="shared" si="181"/>
        <v>0</v>
      </c>
      <c r="M249" s="82">
        <f t="shared" si="181"/>
        <v>0</v>
      </c>
      <c r="N249" s="82">
        <f t="shared" si="181"/>
        <v>0</v>
      </c>
      <c r="O249" s="82">
        <f t="shared" si="181"/>
        <v>0</v>
      </c>
      <c r="P249" s="82">
        <f t="shared" si="181"/>
        <v>0</v>
      </c>
      <c r="Q249" s="82">
        <f t="shared" si="181"/>
        <v>0</v>
      </c>
      <c r="R249" s="82">
        <f t="shared" si="181"/>
        <v>0</v>
      </c>
      <c r="S249" s="82">
        <f t="shared" si="181"/>
        <v>0</v>
      </c>
      <c r="T249" s="82">
        <f t="shared" si="181"/>
        <v>0</v>
      </c>
      <c r="U249" s="82">
        <f t="shared" si="181"/>
        <v>0</v>
      </c>
      <c r="V249" s="82">
        <f t="shared" si="181"/>
        <v>0</v>
      </c>
      <c r="W249" s="83">
        <f t="shared" si="163"/>
        <v>2995000.0000000005</v>
      </c>
    </row>
    <row r="250" spans="1:23" x14ac:dyDescent="0.25">
      <c r="A250" s="148">
        <v>21</v>
      </c>
      <c r="B250" s="158">
        <f t="shared" si="160"/>
        <v>2995000</v>
      </c>
      <c r="C250" s="82">
        <f t="shared" ref="C250:V250" si="182">(C90-C144)/($B90-$W144)*$AA197</f>
        <v>130444.25087108015</v>
      </c>
      <c r="D250" s="82">
        <f t="shared" si="182"/>
        <v>208710.80139372821</v>
      </c>
      <c r="E250" s="82">
        <f t="shared" si="182"/>
        <v>605261.32404181187</v>
      </c>
      <c r="F250" s="82">
        <f t="shared" si="182"/>
        <v>521777.00348432059</v>
      </c>
      <c r="G250" s="82">
        <f t="shared" si="182"/>
        <v>626132.40418118471</v>
      </c>
      <c r="H250" s="82">
        <f t="shared" si="182"/>
        <v>521777.00348432059</v>
      </c>
      <c r="I250" s="82">
        <f t="shared" si="182"/>
        <v>206623.69337979093</v>
      </c>
      <c r="J250" s="82">
        <f t="shared" si="182"/>
        <v>174273.51916376306</v>
      </c>
      <c r="K250" s="82">
        <f t="shared" si="182"/>
        <v>0</v>
      </c>
      <c r="L250" s="82">
        <f t="shared" si="182"/>
        <v>0</v>
      </c>
      <c r="M250" s="82">
        <f t="shared" si="182"/>
        <v>0</v>
      </c>
      <c r="N250" s="82">
        <f t="shared" si="182"/>
        <v>0</v>
      </c>
      <c r="O250" s="82">
        <f t="shared" si="182"/>
        <v>0</v>
      </c>
      <c r="P250" s="82">
        <f t="shared" si="182"/>
        <v>0</v>
      </c>
      <c r="Q250" s="82">
        <f t="shared" si="182"/>
        <v>0</v>
      </c>
      <c r="R250" s="82">
        <f t="shared" si="182"/>
        <v>0</v>
      </c>
      <c r="S250" s="82">
        <f t="shared" si="182"/>
        <v>0</v>
      </c>
      <c r="T250" s="82">
        <f t="shared" si="182"/>
        <v>0</v>
      </c>
      <c r="U250" s="82">
        <f t="shared" si="182"/>
        <v>0</v>
      </c>
      <c r="V250" s="82">
        <f t="shared" si="182"/>
        <v>0</v>
      </c>
      <c r="W250" s="83">
        <f t="shared" si="163"/>
        <v>2995000.0000000005</v>
      </c>
    </row>
    <row r="251" spans="1:23" x14ac:dyDescent="0.25">
      <c r="A251" s="148">
        <v>22</v>
      </c>
      <c r="B251" s="158">
        <f t="shared" si="160"/>
        <v>2995000</v>
      </c>
      <c r="C251" s="82">
        <f t="shared" ref="C251:V251" si="183">(C91-C145)/($B91-$W145)*$AA198</f>
        <v>130444.25087108015</v>
      </c>
      <c r="D251" s="82">
        <f t="shared" si="183"/>
        <v>208710.80139372821</v>
      </c>
      <c r="E251" s="82">
        <f t="shared" si="183"/>
        <v>605261.32404181187</v>
      </c>
      <c r="F251" s="82">
        <f t="shared" si="183"/>
        <v>521777.00348432059</v>
      </c>
      <c r="G251" s="82">
        <f t="shared" si="183"/>
        <v>626132.40418118471</v>
      </c>
      <c r="H251" s="82">
        <f t="shared" si="183"/>
        <v>521777.00348432059</v>
      </c>
      <c r="I251" s="82">
        <f t="shared" si="183"/>
        <v>206623.69337979093</v>
      </c>
      <c r="J251" s="82">
        <f t="shared" si="183"/>
        <v>174273.51916376306</v>
      </c>
      <c r="K251" s="82">
        <f t="shared" si="183"/>
        <v>0</v>
      </c>
      <c r="L251" s="82">
        <f t="shared" si="183"/>
        <v>0</v>
      </c>
      <c r="M251" s="82">
        <f t="shared" si="183"/>
        <v>0</v>
      </c>
      <c r="N251" s="82">
        <f t="shared" si="183"/>
        <v>0</v>
      </c>
      <c r="O251" s="82">
        <f t="shared" si="183"/>
        <v>0</v>
      </c>
      <c r="P251" s="82">
        <f t="shared" si="183"/>
        <v>0</v>
      </c>
      <c r="Q251" s="82">
        <f t="shared" si="183"/>
        <v>0</v>
      </c>
      <c r="R251" s="82">
        <f t="shared" si="183"/>
        <v>0</v>
      </c>
      <c r="S251" s="82">
        <f t="shared" si="183"/>
        <v>0</v>
      </c>
      <c r="T251" s="82">
        <f t="shared" si="183"/>
        <v>0</v>
      </c>
      <c r="U251" s="82">
        <f t="shared" si="183"/>
        <v>0</v>
      </c>
      <c r="V251" s="82">
        <f t="shared" si="183"/>
        <v>0</v>
      </c>
      <c r="W251" s="83">
        <f t="shared" si="163"/>
        <v>2995000.0000000005</v>
      </c>
    </row>
    <row r="252" spans="1:23" x14ac:dyDescent="0.25">
      <c r="A252" s="148">
        <v>23</v>
      </c>
      <c r="B252" s="158">
        <f t="shared" si="160"/>
        <v>2995000</v>
      </c>
      <c r="C252" s="82">
        <f t="shared" ref="C252:V252" si="184">(C92-C146)/($B92-$W146)*$AA199</f>
        <v>130444.25087108015</v>
      </c>
      <c r="D252" s="82">
        <f t="shared" si="184"/>
        <v>208710.80139372821</v>
      </c>
      <c r="E252" s="82">
        <f t="shared" si="184"/>
        <v>605261.32404181187</v>
      </c>
      <c r="F252" s="82">
        <f t="shared" si="184"/>
        <v>521777.00348432059</v>
      </c>
      <c r="G252" s="82">
        <f t="shared" si="184"/>
        <v>626132.40418118471</v>
      </c>
      <c r="H252" s="82">
        <f t="shared" si="184"/>
        <v>521777.00348432059</v>
      </c>
      <c r="I252" s="82">
        <f t="shared" si="184"/>
        <v>206623.69337979093</v>
      </c>
      <c r="J252" s="82">
        <f t="shared" si="184"/>
        <v>174273.51916376306</v>
      </c>
      <c r="K252" s="82">
        <f t="shared" si="184"/>
        <v>0</v>
      </c>
      <c r="L252" s="82">
        <f t="shared" si="184"/>
        <v>0</v>
      </c>
      <c r="M252" s="82">
        <f t="shared" si="184"/>
        <v>0</v>
      </c>
      <c r="N252" s="82">
        <f t="shared" si="184"/>
        <v>0</v>
      </c>
      <c r="O252" s="82">
        <f t="shared" si="184"/>
        <v>0</v>
      </c>
      <c r="P252" s="82">
        <f t="shared" si="184"/>
        <v>0</v>
      </c>
      <c r="Q252" s="82">
        <f t="shared" si="184"/>
        <v>0</v>
      </c>
      <c r="R252" s="82">
        <f t="shared" si="184"/>
        <v>0</v>
      </c>
      <c r="S252" s="82">
        <f t="shared" si="184"/>
        <v>0</v>
      </c>
      <c r="T252" s="82">
        <f t="shared" si="184"/>
        <v>0</v>
      </c>
      <c r="U252" s="82">
        <f t="shared" si="184"/>
        <v>0</v>
      </c>
      <c r="V252" s="82">
        <f t="shared" si="184"/>
        <v>0</v>
      </c>
      <c r="W252" s="83">
        <f t="shared" si="163"/>
        <v>2995000.0000000005</v>
      </c>
    </row>
    <row r="253" spans="1:23" x14ac:dyDescent="0.25">
      <c r="A253" s="148">
        <v>24</v>
      </c>
      <c r="B253" s="158">
        <f t="shared" si="160"/>
        <v>2995000</v>
      </c>
      <c r="C253" s="82">
        <f t="shared" ref="C253:V253" si="185">(C93-C147)/($B93-$W147)*$AA200</f>
        <v>130444.25087108015</v>
      </c>
      <c r="D253" s="82">
        <f t="shared" si="185"/>
        <v>208710.80139372821</v>
      </c>
      <c r="E253" s="82">
        <f t="shared" si="185"/>
        <v>605261.32404181187</v>
      </c>
      <c r="F253" s="82">
        <f t="shared" si="185"/>
        <v>521777.00348432059</v>
      </c>
      <c r="G253" s="82">
        <f t="shared" si="185"/>
        <v>626132.40418118471</v>
      </c>
      <c r="H253" s="82">
        <f t="shared" si="185"/>
        <v>521777.00348432059</v>
      </c>
      <c r="I253" s="82">
        <f t="shared" si="185"/>
        <v>206623.69337979093</v>
      </c>
      <c r="J253" s="82">
        <f t="shared" si="185"/>
        <v>174273.51916376306</v>
      </c>
      <c r="K253" s="82">
        <f t="shared" si="185"/>
        <v>0</v>
      </c>
      <c r="L253" s="82">
        <f t="shared" si="185"/>
        <v>0</v>
      </c>
      <c r="M253" s="82">
        <f t="shared" si="185"/>
        <v>0</v>
      </c>
      <c r="N253" s="82">
        <f t="shared" si="185"/>
        <v>0</v>
      </c>
      <c r="O253" s="82">
        <f t="shared" si="185"/>
        <v>0</v>
      </c>
      <c r="P253" s="82">
        <f t="shared" si="185"/>
        <v>0</v>
      </c>
      <c r="Q253" s="82">
        <f t="shared" si="185"/>
        <v>0</v>
      </c>
      <c r="R253" s="82">
        <f t="shared" si="185"/>
        <v>0</v>
      </c>
      <c r="S253" s="82">
        <f t="shared" si="185"/>
        <v>0</v>
      </c>
      <c r="T253" s="82">
        <f t="shared" si="185"/>
        <v>0</v>
      </c>
      <c r="U253" s="82">
        <f t="shared" si="185"/>
        <v>0</v>
      </c>
      <c r="V253" s="82">
        <f t="shared" si="185"/>
        <v>0</v>
      </c>
      <c r="W253" s="83">
        <f t="shared" si="163"/>
        <v>2995000.0000000005</v>
      </c>
    </row>
    <row r="254" spans="1:23" x14ac:dyDescent="0.25">
      <c r="A254" s="148">
        <v>25</v>
      </c>
      <c r="B254" s="158">
        <f t="shared" si="160"/>
        <v>2995000</v>
      </c>
      <c r="C254" s="82">
        <f t="shared" ref="C254:V254" si="186">(C94-C148)/($B94-$W148)*$AA201</f>
        <v>130444.25087108015</v>
      </c>
      <c r="D254" s="82">
        <f t="shared" si="186"/>
        <v>208710.80139372821</v>
      </c>
      <c r="E254" s="82">
        <f t="shared" si="186"/>
        <v>605261.32404181187</v>
      </c>
      <c r="F254" s="82">
        <f t="shared" si="186"/>
        <v>521777.00348432059</v>
      </c>
      <c r="G254" s="82">
        <f t="shared" si="186"/>
        <v>626132.40418118471</v>
      </c>
      <c r="H254" s="82">
        <f t="shared" si="186"/>
        <v>521777.00348432059</v>
      </c>
      <c r="I254" s="82">
        <f t="shared" si="186"/>
        <v>206623.69337979093</v>
      </c>
      <c r="J254" s="82">
        <f t="shared" si="186"/>
        <v>174273.51916376306</v>
      </c>
      <c r="K254" s="82">
        <f t="shared" si="186"/>
        <v>0</v>
      </c>
      <c r="L254" s="82">
        <f t="shared" si="186"/>
        <v>0</v>
      </c>
      <c r="M254" s="82">
        <f t="shared" si="186"/>
        <v>0</v>
      </c>
      <c r="N254" s="82">
        <f t="shared" si="186"/>
        <v>0</v>
      </c>
      <c r="O254" s="82">
        <f t="shared" si="186"/>
        <v>0</v>
      </c>
      <c r="P254" s="82">
        <f t="shared" si="186"/>
        <v>0</v>
      </c>
      <c r="Q254" s="82">
        <f t="shared" si="186"/>
        <v>0</v>
      </c>
      <c r="R254" s="82">
        <f t="shared" si="186"/>
        <v>0</v>
      </c>
      <c r="S254" s="82">
        <f t="shared" si="186"/>
        <v>0</v>
      </c>
      <c r="T254" s="82">
        <f t="shared" si="186"/>
        <v>0</v>
      </c>
      <c r="U254" s="82">
        <f t="shared" si="186"/>
        <v>0</v>
      </c>
      <c r="V254" s="82">
        <f t="shared" si="186"/>
        <v>0</v>
      </c>
      <c r="W254" s="83">
        <f t="shared" si="163"/>
        <v>2995000.0000000005</v>
      </c>
    </row>
    <row r="255" spans="1:23" x14ac:dyDescent="0.25">
      <c r="A255" s="148">
        <v>26</v>
      </c>
      <c r="B255" s="158">
        <f t="shared" si="160"/>
        <v>2995000</v>
      </c>
      <c r="C255" s="82">
        <f t="shared" ref="C255:V255" si="187">(C95-C149)/($B95-$W149)*$AA202</f>
        <v>130444.25087108015</v>
      </c>
      <c r="D255" s="82">
        <f t="shared" si="187"/>
        <v>208710.80139372821</v>
      </c>
      <c r="E255" s="82">
        <f t="shared" si="187"/>
        <v>605261.32404181187</v>
      </c>
      <c r="F255" s="82">
        <f t="shared" si="187"/>
        <v>521777.00348432059</v>
      </c>
      <c r="G255" s="82">
        <f t="shared" si="187"/>
        <v>626132.40418118471</v>
      </c>
      <c r="H255" s="82">
        <f t="shared" si="187"/>
        <v>521777.00348432059</v>
      </c>
      <c r="I255" s="82">
        <f t="shared" si="187"/>
        <v>206623.69337979093</v>
      </c>
      <c r="J255" s="82">
        <f t="shared" si="187"/>
        <v>174273.51916376306</v>
      </c>
      <c r="K255" s="82">
        <f t="shared" si="187"/>
        <v>0</v>
      </c>
      <c r="L255" s="82">
        <f t="shared" si="187"/>
        <v>0</v>
      </c>
      <c r="M255" s="82">
        <f t="shared" si="187"/>
        <v>0</v>
      </c>
      <c r="N255" s="82">
        <f t="shared" si="187"/>
        <v>0</v>
      </c>
      <c r="O255" s="82">
        <f t="shared" si="187"/>
        <v>0</v>
      </c>
      <c r="P255" s="82">
        <f t="shared" si="187"/>
        <v>0</v>
      </c>
      <c r="Q255" s="82">
        <f t="shared" si="187"/>
        <v>0</v>
      </c>
      <c r="R255" s="82">
        <f t="shared" si="187"/>
        <v>0</v>
      </c>
      <c r="S255" s="82">
        <f t="shared" si="187"/>
        <v>0</v>
      </c>
      <c r="T255" s="82">
        <f t="shared" si="187"/>
        <v>0</v>
      </c>
      <c r="U255" s="82">
        <f t="shared" si="187"/>
        <v>0</v>
      </c>
      <c r="V255" s="82">
        <f t="shared" si="187"/>
        <v>0</v>
      </c>
      <c r="W255" s="83">
        <f t="shared" si="163"/>
        <v>2995000.0000000005</v>
      </c>
    </row>
    <row r="256" spans="1:23" x14ac:dyDescent="0.25">
      <c r="A256" s="148">
        <v>27</v>
      </c>
      <c r="B256" s="158">
        <f t="shared" si="160"/>
        <v>2995000</v>
      </c>
      <c r="C256" s="82">
        <f t="shared" ref="C256:V256" si="188">(C96-C150)/($B96-$W150)*$AA203</f>
        <v>130444.25087108015</v>
      </c>
      <c r="D256" s="82">
        <f t="shared" si="188"/>
        <v>208710.80139372821</v>
      </c>
      <c r="E256" s="82">
        <f t="shared" si="188"/>
        <v>605261.32404181187</v>
      </c>
      <c r="F256" s="82">
        <f t="shared" si="188"/>
        <v>521777.00348432059</v>
      </c>
      <c r="G256" s="82">
        <f t="shared" si="188"/>
        <v>626132.40418118471</v>
      </c>
      <c r="H256" s="82">
        <f t="shared" si="188"/>
        <v>521777.00348432059</v>
      </c>
      <c r="I256" s="82">
        <f t="shared" si="188"/>
        <v>206623.69337979093</v>
      </c>
      <c r="J256" s="82">
        <f t="shared" si="188"/>
        <v>174273.51916376306</v>
      </c>
      <c r="K256" s="82">
        <f t="shared" si="188"/>
        <v>0</v>
      </c>
      <c r="L256" s="82">
        <f t="shared" si="188"/>
        <v>0</v>
      </c>
      <c r="M256" s="82">
        <f t="shared" si="188"/>
        <v>0</v>
      </c>
      <c r="N256" s="82">
        <f t="shared" si="188"/>
        <v>0</v>
      </c>
      <c r="O256" s="82">
        <f t="shared" si="188"/>
        <v>0</v>
      </c>
      <c r="P256" s="82">
        <f t="shared" si="188"/>
        <v>0</v>
      </c>
      <c r="Q256" s="82">
        <f t="shared" si="188"/>
        <v>0</v>
      </c>
      <c r="R256" s="82">
        <f t="shared" si="188"/>
        <v>0</v>
      </c>
      <c r="S256" s="82">
        <f t="shared" si="188"/>
        <v>0</v>
      </c>
      <c r="T256" s="82">
        <f t="shared" si="188"/>
        <v>0</v>
      </c>
      <c r="U256" s="82">
        <f t="shared" si="188"/>
        <v>0</v>
      </c>
      <c r="V256" s="82">
        <f t="shared" si="188"/>
        <v>0</v>
      </c>
      <c r="W256" s="83">
        <f t="shared" si="163"/>
        <v>2995000.0000000005</v>
      </c>
    </row>
    <row r="257" spans="1:23" x14ac:dyDescent="0.25">
      <c r="A257" s="148">
        <v>28</v>
      </c>
      <c r="B257" s="158">
        <f t="shared" si="160"/>
        <v>2995000</v>
      </c>
      <c r="C257" s="82">
        <f t="shared" ref="C257:V257" si="189">(C97-C151)/($B97-$W151)*$AA204</f>
        <v>130444.25087108015</v>
      </c>
      <c r="D257" s="82">
        <f t="shared" si="189"/>
        <v>208710.80139372821</v>
      </c>
      <c r="E257" s="82">
        <f t="shared" si="189"/>
        <v>605261.32404181187</v>
      </c>
      <c r="F257" s="82">
        <f t="shared" si="189"/>
        <v>521777.00348432059</v>
      </c>
      <c r="G257" s="82">
        <f t="shared" si="189"/>
        <v>626132.40418118471</v>
      </c>
      <c r="H257" s="82">
        <f t="shared" si="189"/>
        <v>521777.00348432059</v>
      </c>
      <c r="I257" s="82">
        <f t="shared" si="189"/>
        <v>206623.69337979093</v>
      </c>
      <c r="J257" s="82">
        <f t="shared" si="189"/>
        <v>174273.51916376306</v>
      </c>
      <c r="K257" s="82">
        <f t="shared" si="189"/>
        <v>0</v>
      </c>
      <c r="L257" s="82">
        <f t="shared" si="189"/>
        <v>0</v>
      </c>
      <c r="M257" s="82">
        <f t="shared" si="189"/>
        <v>0</v>
      </c>
      <c r="N257" s="82">
        <f t="shared" si="189"/>
        <v>0</v>
      </c>
      <c r="O257" s="82">
        <f t="shared" si="189"/>
        <v>0</v>
      </c>
      <c r="P257" s="82">
        <f t="shared" si="189"/>
        <v>0</v>
      </c>
      <c r="Q257" s="82">
        <f t="shared" si="189"/>
        <v>0</v>
      </c>
      <c r="R257" s="82">
        <f t="shared" si="189"/>
        <v>0</v>
      </c>
      <c r="S257" s="82">
        <f t="shared" si="189"/>
        <v>0</v>
      </c>
      <c r="T257" s="82">
        <f t="shared" si="189"/>
        <v>0</v>
      </c>
      <c r="U257" s="82">
        <f t="shared" si="189"/>
        <v>0</v>
      </c>
      <c r="V257" s="82">
        <f t="shared" si="189"/>
        <v>0</v>
      </c>
      <c r="W257" s="83">
        <f t="shared" si="163"/>
        <v>2995000.0000000005</v>
      </c>
    </row>
    <row r="258" spans="1:23" x14ac:dyDescent="0.25">
      <c r="A258" s="148">
        <v>29</v>
      </c>
      <c r="B258" s="158">
        <f t="shared" si="160"/>
        <v>2995000</v>
      </c>
      <c r="C258" s="82">
        <f t="shared" ref="C258:V258" si="190">(C98-C152)/($B98-$W152)*$AA205</f>
        <v>130444.25087108015</v>
      </c>
      <c r="D258" s="82">
        <f t="shared" si="190"/>
        <v>208710.80139372821</v>
      </c>
      <c r="E258" s="82">
        <f t="shared" si="190"/>
        <v>605261.32404181187</v>
      </c>
      <c r="F258" s="82">
        <f t="shared" si="190"/>
        <v>521777.00348432059</v>
      </c>
      <c r="G258" s="82">
        <f t="shared" si="190"/>
        <v>626132.40418118471</v>
      </c>
      <c r="H258" s="82">
        <f t="shared" si="190"/>
        <v>521777.00348432059</v>
      </c>
      <c r="I258" s="82">
        <f t="shared" si="190"/>
        <v>206623.69337979093</v>
      </c>
      <c r="J258" s="82">
        <f t="shared" si="190"/>
        <v>174273.51916376306</v>
      </c>
      <c r="K258" s="82">
        <f t="shared" si="190"/>
        <v>0</v>
      </c>
      <c r="L258" s="82">
        <f t="shared" si="190"/>
        <v>0</v>
      </c>
      <c r="M258" s="82">
        <f t="shared" si="190"/>
        <v>0</v>
      </c>
      <c r="N258" s="82">
        <f t="shared" si="190"/>
        <v>0</v>
      </c>
      <c r="O258" s="82">
        <f t="shared" si="190"/>
        <v>0</v>
      </c>
      <c r="P258" s="82">
        <f t="shared" si="190"/>
        <v>0</v>
      </c>
      <c r="Q258" s="82">
        <f t="shared" si="190"/>
        <v>0</v>
      </c>
      <c r="R258" s="82">
        <f t="shared" si="190"/>
        <v>0</v>
      </c>
      <c r="S258" s="82">
        <f t="shared" si="190"/>
        <v>0</v>
      </c>
      <c r="T258" s="82">
        <f t="shared" si="190"/>
        <v>0</v>
      </c>
      <c r="U258" s="82">
        <f t="shared" si="190"/>
        <v>0</v>
      </c>
      <c r="V258" s="82">
        <f t="shared" si="190"/>
        <v>0</v>
      </c>
      <c r="W258" s="83">
        <f t="shared" si="163"/>
        <v>2995000.0000000005</v>
      </c>
    </row>
    <row r="259" spans="1:23" x14ac:dyDescent="0.25">
      <c r="A259" s="148">
        <v>30</v>
      </c>
      <c r="B259" s="158">
        <f t="shared" si="160"/>
        <v>2995000</v>
      </c>
      <c r="C259" s="82">
        <f t="shared" ref="C259:V259" si="191">(C99-C153)/($B99-$W153)*$AA206</f>
        <v>130444.25087108015</v>
      </c>
      <c r="D259" s="82">
        <f t="shared" si="191"/>
        <v>208710.80139372821</v>
      </c>
      <c r="E259" s="82">
        <f t="shared" si="191"/>
        <v>605261.32404181187</v>
      </c>
      <c r="F259" s="82">
        <f t="shared" si="191"/>
        <v>521777.00348432059</v>
      </c>
      <c r="G259" s="82">
        <f t="shared" si="191"/>
        <v>626132.40418118471</v>
      </c>
      <c r="H259" s="82">
        <f t="shared" si="191"/>
        <v>521777.00348432059</v>
      </c>
      <c r="I259" s="82">
        <f t="shared" si="191"/>
        <v>206623.69337979093</v>
      </c>
      <c r="J259" s="82">
        <f t="shared" si="191"/>
        <v>174273.51916376306</v>
      </c>
      <c r="K259" s="82">
        <f t="shared" si="191"/>
        <v>0</v>
      </c>
      <c r="L259" s="82">
        <f t="shared" si="191"/>
        <v>0</v>
      </c>
      <c r="M259" s="82">
        <f t="shared" si="191"/>
        <v>0</v>
      </c>
      <c r="N259" s="82">
        <f t="shared" si="191"/>
        <v>0</v>
      </c>
      <c r="O259" s="82">
        <f t="shared" si="191"/>
        <v>0</v>
      </c>
      <c r="P259" s="82">
        <f t="shared" si="191"/>
        <v>0</v>
      </c>
      <c r="Q259" s="82">
        <f t="shared" si="191"/>
        <v>0</v>
      </c>
      <c r="R259" s="82">
        <f t="shared" si="191"/>
        <v>0</v>
      </c>
      <c r="S259" s="82">
        <f t="shared" si="191"/>
        <v>0</v>
      </c>
      <c r="T259" s="82">
        <f t="shared" si="191"/>
        <v>0</v>
      </c>
      <c r="U259" s="82">
        <f t="shared" si="191"/>
        <v>0</v>
      </c>
      <c r="V259" s="82">
        <f t="shared" si="191"/>
        <v>0</v>
      </c>
      <c r="W259" s="83">
        <f t="shared" si="163"/>
        <v>2995000.0000000005</v>
      </c>
    </row>
    <row r="260" spans="1:23" x14ac:dyDescent="0.25">
      <c r="A260" s="148">
        <v>31</v>
      </c>
      <c r="B260" s="158">
        <f t="shared" si="160"/>
        <v>2995000</v>
      </c>
      <c r="C260" s="82">
        <f t="shared" ref="C260:V260" si="192">(C100-C154)/($B100-$W154)*$AA207</f>
        <v>130444.25087108015</v>
      </c>
      <c r="D260" s="82">
        <f t="shared" si="192"/>
        <v>208710.80139372821</v>
      </c>
      <c r="E260" s="82">
        <f t="shared" si="192"/>
        <v>605261.32404181187</v>
      </c>
      <c r="F260" s="82">
        <f t="shared" si="192"/>
        <v>521777.00348432059</v>
      </c>
      <c r="G260" s="82">
        <f t="shared" si="192"/>
        <v>626132.40418118471</v>
      </c>
      <c r="H260" s="82">
        <f t="shared" si="192"/>
        <v>521777.00348432059</v>
      </c>
      <c r="I260" s="82">
        <f t="shared" si="192"/>
        <v>206623.69337979093</v>
      </c>
      <c r="J260" s="82">
        <f t="shared" si="192"/>
        <v>174273.51916376306</v>
      </c>
      <c r="K260" s="82">
        <f t="shared" si="192"/>
        <v>0</v>
      </c>
      <c r="L260" s="82">
        <f t="shared" si="192"/>
        <v>0</v>
      </c>
      <c r="M260" s="82">
        <f t="shared" si="192"/>
        <v>0</v>
      </c>
      <c r="N260" s="82">
        <f t="shared" si="192"/>
        <v>0</v>
      </c>
      <c r="O260" s="82">
        <f t="shared" si="192"/>
        <v>0</v>
      </c>
      <c r="P260" s="82">
        <f t="shared" si="192"/>
        <v>0</v>
      </c>
      <c r="Q260" s="82">
        <f t="shared" si="192"/>
        <v>0</v>
      </c>
      <c r="R260" s="82">
        <f t="shared" si="192"/>
        <v>0</v>
      </c>
      <c r="S260" s="82">
        <f t="shared" si="192"/>
        <v>0</v>
      </c>
      <c r="T260" s="82">
        <f t="shared" si="192"/>
        <v>0</v>
      </c>
      <c r="U260" s="82">
        <f t="shared" si="192"/>
        <v>0</v>
      </c>
      <c r="V260" s="82">
        <f t="shared" si="192"/>
        <v>0</v>
      </c>
      <c r="W260" s="83">
        <f t="shared" si="163"/>
        <v>2995000.0000000005</v>
      </c>
    </row>
    <row r="261" spans="1:23" x14ac:dyDescent="0.25">
      <c r="A261" s="148">
        <v>32</v>
      </c>
      <c r="B261" s="158">
        <f t="shared" si="160"/>
        <v>2995000</v>
      </c>
      <c r="C261" s="82">
        <f t="shared" ref="C261:V261" si="193">(C101-C155)/($B101-$W155)*$AA208</f>
        <v>130444.25087108015</v>
      </c>
      <c r="D261" s="82">
        <f t="shared" si="193"/>
        <v>208710.80139372821</v>
      </c>
      <c r="E261" s="82">
        <f t="shared" si="193"/>
        <v>605261.32404181187</v>
      </c>
      <c r="F261" s="82">
        <f t="shared" si="193"/>
        <v>521777.00348432059</v>
      </c>
      <c r="G261" s="82">
        <f t="shared" si="193"/>
        <v>626132.40418118471</v>
      </c>
      <c r="H261" s="82">
        <f t="shared" si="193"/>
        <v>521777.00348432059</v>
      </c>
      <c r="I261" s="82">
        <f t="shared" si="193"/>
        <v>206623.69337979093</v>
      </c>
      <c r="J261" s="82">
        <f t="shared" si="193"/>
        <v>174273.51916376306</v>
      </c>
      <c r="K261" s="82">
        <f t="shared" si="193"/>
        <v>0</v>
      </c>
      <c r="L261" s="82">
        <f t="shared" si="193"/>
        <v>0</v>
      </c>
      <c r="M261" s="82">
        <f t="shared" si="193"/>
        <v>0</v>
      </c>
      <c r="N261" s="82">
        <f t="shared" si="193"/>
        <v>0</v>
      </c>
      <c r="O261" s="82">
        <f t="shared" si="193"/>
        <v>0</v>
      </c>
      <c r="P261" s="82">
        <f t="shared" si="193"/>
        <v>0</v>
      </c>
      <c r="Q261" s="82">
        <f t="shared" si="193"/>
        <v>0</v>
      </c>
      <c r="R261" s="82">
        <f t="shared" si="193"/>
        <v>0</v>
      </c>
      <c r="S261" s="82">
        <f t="shared" si="193"/>
        <v>0</v>
      </c>
      <c r="T261" s="82">
        <f t="shared" si="193"/>
        <v>0</v>
      </c>
      <c r="U261" s="82">
        <f t="shared" si="193"/>
        <v>0</v>
      </c>
      <c r="V261" s="82">
        <f t="shared" si="193"/>
        <v>0</v>
      </c>
      <c r="W261" s="83">
        <f t="shared" si="163"/>
        <v>2995000.0000000005</v>
      </c>
    </row>
    <row r="262" spans="1:23" x14ac:dyDescent="0.25">
      <c r="A262" s="148">
        <v>33</v>
      </c>
      <c r="B262" s="158">
        <f t="shared" ref="B262:B279" si="194">AA209</f>
        <v>2995000</v>
      </c>
      <c r="C262" s="82">
        <f t="shared" ref="C262:V262" si="195">(C102-C156)/($B102-$W156)*$AA209</f>
        <v>130444.25087108015</v>
      </c>
      <c r="D262" s="82">
        <f t="shared" si="195"/>
        <v>208710.80139372821</v>
      </c>
      <c r="E262" s="82">
        <f t="shared" si="195"/>
        <v>605261.32404181187</v>
      </c>
      <c r="F262" s="82">
        <f t="shared" si="195"/>
        <v>521777.00348432059</v>
      </c>
      <c r="G262" s="82">
        <f t="shared" si="195"/>
        <v>626132.40418118471</v>
      </c>
      <c r="H262" s="82">
        <f t="shared" si="195"/>
        <v>521777.00348432059</v>
      </c>
      <c r="I262" s="82">
        <f t="shared" si="195"/>
        <v>206623.69337979093</v>
      </c>
      <c r="J262" s="82">
        <f t="shared" si="195"/>
        <v>174273.51916376306</v>
      </c>
      <c r="K262" s="82">
        <f t="shared" si="195"/>
        <v>0</v>
      </c>
      <c r="L262" s="82">
        <f t="shared" si="195"/>
        <v>0</v>
      </c>
      <c r="M262" s="82">
        <f t="shared" si="195"/>
        <v>0</v>
      </c>
      <c r="N262" s="82">
        <f t="shared" si="195"/>
        <v>0</v>
      </c>
      <c r="O262" s="82">
        <f t="shared" si="195"/>
        <v>0</v>
      </c>
      <c r="P262" s="82">
        <f t="shared" si="195"/>
        <v>0</v>
      </c>
      <c r="Q262" s="82">
        <f t="shared" si="195"/>
        <v>0</v>
      </c>
      <c r="R262" s="82">
        <f t="shared" si="195"/>
        <v>0</v>
      </c>
      <c r="S262" s="82">
        <f t="shared" si="195"/>
        <v>0</v>
      </c>
      <c r="T262" s="82">
        <f t="shared" si="195"/>
        <v>0</v>
      </c>
      <c r="U262" s="82">
        <f t="shared" si="195"/>
        <v>0</v>
      </c>
      <c r="V262" s="82">
        <f t="shared" si="195"/>
        <v>0</v>
      </c>
      <c r="W262" s="83">
        <f t="shared" si="163"/>
        <v>2995000.0000000005</v>
      </c>
    </row>
    <row r="263" spans="1:23" x14ac:dyDescent="0.25">
      <c r="A263" s="148">
        <v>34</v>
      </c>
      <c r="B263" s="158">
        <f t="shared" si="194"/>
        <v>2995000</v>
      </c>
      <c r="C263" s="82">
        <f t="shared" ref="C263:V263" si="196">(C103-C157)/($B103-$W157)*$AA210</f>
        <v>130444.25087108015</v>
      </c>
      <c r="D263" s="82">
        <f t="shared" si="196"/>
        <v>208710.80139372821</v>
      </c>
      <c r="E263" s="82">
        <f t="shared" si="196"/>
        <v>605261.32404181187</v>
      </c>
      <c r="F263" s="82">
        <f t="shared" si="196"/>
        <v>521777.00348432059</v>
      </c>
      <c r="G263" s="82">
        <f t="shared" si="196"/>
        <v>626132.40418118471</v>
      </c>
      <c r="H263" s="82">
        <f t="shared" si="196"/>
        <v>521777.00348432059</v>
      </c>
      <c r="I263" s="82">
        <f t="shared" si="196"/>
        <v>206623.69337979093</v>
      </c>
      <c r="J263" s="82">
        <f t="shared" si="196"/>
        <v>174273.51916376306</v>
      </c>
      <c r="K263" s="82">
        <f t="shared" si="196"/>
        <v>0</v>
      </c>
      <c r="L263" s="82">
        <f t="shared" si="196"/>
        <v>0</v>
      </c>
      <c r="M263" s="82">
        <f t="shared" si="196"/>
        <v>0</v>
      </c>
      <c r="N263" s="82">
        <f t="shared" si="196"/>
        <v>0</v>
      </c>
      <c r="O263" s="82">
        <f t="shared" si="196"/>
        <v>0</v>
      </c>
      <c r="P263" s="82">
        <f t="shared" si="196"/>
        <v>0</v>
      </c>
      <c r="Q263" s="82">
        <f t="shared" si="196"/>
        <v>0</v>
      </c>
      <c r="R263" s="82">
        <f t="shared" si="196"/>
        <v>0</v>
      </c>
      <c r="S263" s="82">
        <f t="shared" si="196"/>
        <v>0</v>
      </c>
      <c r="T263" s="82">
        <f t="shared" si="196"/>
        <v>0</v>
      </c>
      <c r="U263" s="82">
        <f t="shared" si="196"/>
        <v>0</v>
      </c>
      <c r="V263" s="82">
        <f t="shared" si="196"/>
        <v>0</v>
      </c>
      <c r="W263" s="83">
        <f t="shared" si="163"/>
        <v>2995000.0000000005</v>
      </c>
    </row>
    <row r="264" spans="1:23" x14ac:dyDescent="0.25">
      <c r="A264" s="148">
        <v>35</v>
      </c>
      <c r="B264" s="158">
        <f t="shared" si="194"/>
        <v>2995000</v>
      </c>
      <c r="C264" s="82">
        <f t="shared" ref="C264:V264" si="197">(C104-C158)/($B104-$W158)*$AA211</f>
        <v>130444.25087108015</v>
      </c>
      <c r="D264" s="82">
        <f t="shared" si="197"/>
        <v>208710.80139372821</v>
      </c>
      <c r="E264" s="82">
        <f t="shared" si="197"/>
        <v>605261.32404181187</v>
      </c>
      <c r="F264" s="82">
        <f t="shared" si="197"/>
        <v>521777.00348432059</v>
      </c>
      <c r="G264" s="82">
        <f t="shared" si="197"/>
        <v>626132.40418118471</v>
      </c>
      <c r="H264" s="82">
        <f t="shared" si="197"/>
        <v>521777.00348432059</v>
      </c>
      <c r="I264" s="82">
        <f t="shared" si="197"/>
        <v>206623.69337979093</v>
      </c>
      <c r="J264" s="82">
        <f t="shared" si="197"/>
        <v>174273.51916376306</v>
      </c>
      <c r="K264" s="82">
        <f t="shared" si="197"/>
        <v>0</v>
      </c>
      <c r="L264" s="82">
        <f t="shared" si="197"/>
        <v>0</v>
      </c>
      <c r="M264" s="82">
        <f t="shared" si="197"/>
        <v>0</v>
      </c>
      <c r="N264" s="82">
        <f t="shared" si="197"/>
        <v>0</v>
      </c>
      <c r="O264" s="82">
        <f t="shared" si="197"/>
        <v>0</v>
      </c>
      <c r="P264" s="82">
        <f t="shared" si="197"/>
        <v>0</v>
      </c>
      <c r="Q264" s="82">
        <f t="shared" si="197"/>
        <v>0</v>
      </c>
      <c r="R264" s="82">
        <f t="shared" si="197"/>
        <v>0</v>
      </c>
      <c r="S264" s="82">
        <f t="shared" si="197"/>
        <v>0</v>
      </c>
      <c r="T264" s="82">
        <f t="shared" si="197"/>
        <v>0</v>
      </c>
      <c r="U264" s="82">
        <f t="shared" si="197"/>
        <v>0</v>
      </c>
      <c r="V264" s="82">
        <f t="shared" si="197"/>
        <v>0</v>
      </c>
      <c r="W264" s="83">
        <f t="shared" si="163"/>
        <v>2995000.0000000005</v>
      </c>
    </row>
    <row r="265" spans="1:23" x14ac:dyDescent="0.25">
      <c r="A265" s="148">
        <v>36</v>
      </c>
      <c r="B265" s="158">
        <f t="shared" si="194"/>
        <v>2995000</v>
      </c>
      <c r="C265" s="82">
        <f t="shared" ref="C265:V265" si="198">(C105-C159)/($B105-$W159)*$AA212</f>
        <v>130444.25087108015</v>
      </c>
      <c r="D265" s="82">
        <f t="shared" si="198"/>
        <v>208710.80139372821</v>
      </c>
      <c r="E265" s="82">
        <f t="shared" si="198"/>
        <v>605261.32404181187</v>
      </c>
      <c r="F265" s="82">
        <f t="shared" si="198"/>
        <v>521777.00348432059</v>
      </c>
      <c r="G265" s="82">
        <f t="shared" si="198"/>
        <v>626132.40418118471</v>
      </c>
      <c r="H265" s="82">
        <f t="shared" si="198"/>
        <v>521777.00348432059</v>
      </c>
      <c r="I265" s="82">
        <f t="shared" si="198"/>
        <v>206623.69337979093</v>
      </c>
      <c r="J265" s="82">
        <f t="shared" si="198"/>
        <v>174273.51916376306</v>
      </c>
      <c r="K265" s="82">
        <f t="shared" si="198"/>
        <v>0</v>
      </c>
      <c r="L265" s="82">
        <f t="shared" si="198"/>
        <v>0</v>
      </c>
      <c r="M265" s="82">
        <f t="shared" si="198"/>
        <v>0</v>
      </c>
      <c r="N265" s="82">
        <f t="shared" si="198"/>
        <v>0</v>
      </c>
      <c r="O265" s="82">
        <f t="shared" si="198"/>
        <v>0</v>
      </c>
      <c r="P265" s="82">
        <f t="shared" si="198"/>
        <v>0</v>
      </c>
      <c r="Q265" s="82">
        <f t="shared" si="198"/>
        <v>0</v>
      </c>
      <c r="R265" s="82">
        <f t="shared" si="198"/>
        <v>0</v>
      </c>
      <c r="S265" s="82">
        <f t="shared" si="198"/>
        <v>0</v>
      </c>
      <c r="T265" s="82">
        <f t="shared" si="198"/>
        <v>0</v>
      </c>
      <c r="U265" s="82">
        <f t="shared" si="198"/>
        <v>0</v>
      </c>
      <c r="V265" s="82">
        <f t="shared" si="198"/>
        <v>0</v>
      </c>
      <c r="W265" s="83">
        <f t="shared" si="163"/>
        <v>2995000.0000000005</v>
      </c>
    </row>
    <row r="266" spans="1:23" x14ac:dyDescent="0.25">
      <c r="A266" s="148">
        <v>37</v>
      </c>
      <c r="B266" s="158">
        <f t="shared" si="194"/>
        <v>2995000</v>
      </c>
      <c r="C266" s="82">
        <f t="shared" ref="C266:V266" si="199">(C106-C160)/($B106-$W160)*$AA213</f>
        <v>130444.25087108015</v>
      </c>
      <c r="D266" s="82">
        <f t="shared" si="199"/>
        <v>208710.80139372821</v>
      </c>
      <c r="E266" s="82">
        <f t="shared" si="199"/>
        <v>605261.32404181187</v>
      </c>
      <c r="F266" s="82">
        <f t="shared" si="199"/>
        <v>521777.00348432059</v>
      </c>
      <c r="G266" s="82">
        <f t="shared" si="199"/>
        <v>626132.40418118471</v>
      </c>
      <c r="H266" s="82">
        <f t="shared" si="199"/>
        <v>521777.00348432059</v>
      </c>
      <c r="I266" s="82">
        <f t="shared" si="199"/>
        <v>206623.69337979093</v>
      </c>
      <c r="J266" s="82">
        <f t="shared" si="199"/>
        <v>174273.51916376306</v>
      </c>
      <c r="K266" s="82">
        <f t="shared" si="199"/>
        <v>0</v>
      </c>
      <c r="L266" s="82">
        <f t="shared" si="199"/>
        <v>0</v>
      </c>
      <c r="M266" s="82">
        <f t="shared" si="199"/>
        <v>0</v>
      </c>
      <c r="N266" s="82">
        <f t="shared" si="199"/>
        <v>0</v>
      </c>
      <c r="O266" s="82">
        <f t="shared" si="199"/>
        <v>0</v>
      </c>
      <c r="P266" s="82">
        <f t="shared" si="199"/>
        <v>0</v>
      </c>
      <c r="Q266" s="82">
        <f t="shared" si="199"/>
        <v>0</v>
      </c>
      <c r="R266" s="82">
        <f t="shared" si="199"/>
        <v>0</v>
      </c>
      <c r="S266" s="82">
        <f t="shared" si="199"/>
        <v>0</v>
      </c>
      <c r="T266" s="82">
        <f t="shared" si="199"/>
        <v>0</v>
      </c>
      <c r="U266" s="82">
        <f t="shared" si="199"/>
        <v>0</v>
      </c>
      <c r="V266" s="82">
        <f t="shared" si="199"/>
        <v>0</v>
      </c>
      <c r="W266" s="83">
        <f t="shared" si="163"/>
        <v>2995000.0000000005</v>
      </c>
    </row>
    <row r="267" spans="1:23" x14ac:dyDescent="0.25">
      <c r="A267" s="148">
        <v>38</v>
      </c>
      <c r="B267" s="158">
        <f t="shared" si="194"/>
        <v>2995000</v>
      </c>
      <c r="C267" s="82">
        <f t="shared" ref="C267:V267" si="200">(C107-C161)/($B107-$W161)*$AA214</f>
        <v>130444.25087108015</v>
      </c>
      <c r="D267" s="82">
        <f t="shared" si="200"/>
        <v>208710.80139372821</v>
      </c>
      <c r="E267" s="82">
        <f t="shared" si="200"/>
        <v>605261.32404181187</v>
      </c>
      <c r="F267" s="82">
        <f t="shared" si="200"/>
        <v>521777.00348432059</v>
      </c>
      <c r="G267" s="82">
        <f t="shared" si="200"/>
        <v>626132.40418118471</v>
      </c>
      <c r="H267" s="82">
        <f t="shared" si="200"/>
        <v>521777.00348432059</v>
      </c>
      <c r="I267" s="82">
        <f t="shared" si="200"/>
        <v>206623.69337979093</v>
      </c>
      <c r="J267" s="82">
        <f t="shared" si="200"/>
        <v>174273.51916376306</v>
      </c>
      <c r="K267" s="82">
        <f t="shared" si="200"/>
        <v>0</v>
      </c>
      <c r="L267" s="82">
        <f t="shared" si="200"/>
        <v>0</v>
      </c>
      <c r="M267" s="82">
        <f t="shared" si="200"/>
        <v>0</v>
      </c>
      <c r="N267" s="82">
        <f t="shared" si="200"/>
        <v>0</v>
      </c>
      <c r="O267" s="82">
        <f t="shared" si="200"/>
        <v>0</v>
      </c>
      <c r="P267" s="82">
        <f t="shared" si="200"/>
        <v>0</v>
      </c>
      <c r="Q267" s="82">
        <f t="shared" si="200"/>
        <v>0</v>
      </c>
      <c r="R267" s="82">
        <f t="shared" si="200"/>
        <v>0</v>
      </c>
      <c r="S267" s="82">
        <f t="shared" si="200"/>
        <v>0</v>
      </c>
      <c r="T267" s="82">
        <f t="shared" si="200"/>
        <v>0</v>
      </c>
      <c r="U267" s="82">
        <f t="shared" si="200"/>
        <v>0</v>
      </c>
      <c r="V267" s="82">
        <f t="shared" si="200"/>
        <v>0</v>
      </c>
      <c r="W267" s="83">
        <f t="shared" si="163"/>
        <v>2995000.0000000005</v>
      </c>
    </row>
    <row r="268" spans="1:23" x14ac:dyDescent="0.25">
      <c r="A268" s="148">
        <v>39</v>
      </c>
      <c r="B268" s="158">
        <f t="shared" si="194"/>
        <v>2995000</v>
      </c>
      <c r="C268" s="82">
        <f t="shared" ref="C268:V268" si="201">(C108-C162)/($B108-$W162)*$AA215</f>
        <v>130444.25087108015</v>
      </c>
      <c r="D268" s="82">
        <f t="shared" si="201"/>
        <v>208710.80139372821</v>
      </c>
      <c r="E268" s="82">
        <f t="shared" si="201"/>
        <v>605261.32404181187</v>
      </c>
      <c r="F268" s="82">
        <f t="shared" si="201"/>
        <v>521777.00348432059</v>
      </c>
      <c r="G268" s="82">
        <f t="shared" si="201"/>
        <v>626132.40418118471</v>
      </c>
      <c r="H268" s="82">
        <f t="shared" si="201"/>
        <v>521777.00348432059</v>
      </c>
      <c r="I268" s="82">
        <f t="shared" si="201"/>
        <v>206623.69337979093</v>
      </c>
      <c r="J268" s="82">
        <f t="shared" si="201"/>
        <v>174273.51916376306</v>
      </c>
      <c r="K268" s="82">
        <f t="shared" si="201"/>
        <v>0</v>
      </c>
      <c r="L268" s="82">
        <f t="shared" si="201"/>
        <v>0</v>
      </c>
      <c r="M268" s="82">
        <f t="shared" si="201"/>
        <v>0</v>
      </c>
      <c r="N268" s="82">
        <f t="shared" si="201"/>
        <v>0</v>
      </c>
      <c r="O268" s="82">
        <f t="shared" si="201"/>
        <v>0</v>
      </c>
      <c r="P268" s="82">
        <f t="shared" si="201"/>
        <v>0</v>
      </c>
      <c r="Q268" s="82">
        <f t="shared" si="201"/>
        <v>0</v>
      </c>
      <c r="R268" s="82">
        <f t="shared" si="201"/>
        <v>0</v>
      </c>
      <c r="S268" s="82">
        <f t="shared" si="201"/>
        <v>0</v>
      </c>
      <c r="T268" s="82">
        <f t="shared" si="201"/>
        <v>0</v>
      </c>
      <c r="U268" s="82">
        <f t="shared" si="201"/>
        <v>0</v>
      </c>
      <c r="V268" s="82">
        <f t="shared" si="201"/>
        <v>0</v>
      </c>
      <c r="W268" s="83">
        <f t="shared" si="163"/>
        <v>2995000.0000000005</v>
      </c>
    </row>
    <row r="269" spans="1:23" x14ac:dyDescent="0.25">
      <c r="A269" s="148">
        <v>40</v>
      </c>
      <c r="B269" s="158">
        <f t="shared" si="194"/>
        <v>2995000</v>
      </c>
      <c r="C269" s="82">
        <f t="shared" ref="C269:V269" si="202">(C109-C163)/($B109-$W163)*$AA216</f>
        <v>130444.25087108015</v>
      </c>
      <c r="D269" s="82">
        <f t="shared" si="202"/>
        <v>208710.80139372821</v>
      </c>
      <c r="E269" s="82">
        <f t="shared" si="202"/>
        <v>605261.32404181187</v>
      </c>
      <c r="F269" s="82">
        <f t="shared" si="202"/>
        <v>521777.00348432059</v>
      </c>
      <c r="G269" s="82">
        <f t="shared" si="202"/>
        <v>626132.40418118471</v>
      </c>
      <c r="H269" s="82">
        <f t="shared" si="202"/>
        <v>521777.00348432059</v>
      </c>
      <c r="I269" s="82">
        <f t="shared" si="202"/>
        <v>206623.69337979093</v>
      </c>
      <c r="J269" s="82">
        <f t="shared" si="202"/>
        <v>174273.51916376306</v>
      </c>
      <c r="K269" s="82">
        <f t="shared" si="202"/>
        <v>0</v>
      </c>
      <c r="L269" s="82">
        <f t="shared" si="202"/>
        <v>0</v>
      </c>
      <c r="M269" s="82">
        <f t="shared" si="202"/>
        <v>0</v>
      </c>
      <c r="N269" s="82">
        <f t="shared" si="202"/>
        <v>0</v>
      </c>
      <c r="O269" s="82">
        <f t="shared" si="202"/>
        <v>0</v>
      </c>
      <c r="P269" s="82">
        <f t="shared" si="202"/>
        <v>0</v>
      </c>
      <c r="Q269" s="82">
        <f t="shared" si="202"/>
        <v>0</v>
      </c>
      <c r="R269" s="82">
        <f t="shared" si="202"/>
        <v>0</v>
      </c>
      <c r="S269" s="82">
        <f t="shared" si="202"/>
        <v>0</v>
      </c>
      <c r="T269" s="82">
        <f t="shared" si="202"/>
        <v>0</v>
      </c>
      <c r="U269" s="82">
        <f t="shared" si="202"/>
        <v>0</v>
      </c>
      <c r="V269" s="82">
        <f t="shared" si="202"/>
        <v>0</v>
      </c>
      <c r="W269" s="83">
        <f t="shared" si="163"/>
        <v>2995000.0000000005</v>
      </c>
    </row>
    <row r="270" spans="1:23" x14ac:dyDescent="0.25">
      <c r="A270" s="148">
        <v>41</v>
      </c>
      <c r="B270" s="158">
        <f t="shared" si="194"/>
        <v>2995000</v>
      </c>
      <c r="C270" s="82">
        <f t="shared" ref="C270:V270" si="203">(C110-C164)/($B110-$W164)*$AA217</f>
        <v>130444.25087108015</v>
      </c>
      <c r="D270" s="82">
        <f t="shared" si="203"/>
        <v>208710.80139372821</v>
      </c>
      <c r="E270" s="82">
        <f t="shared" si="203"/>
        <v>605261.32404181187</v>
      </c>
      <c r="F270" s="82">
        <f t="shared" si="203"/>
        <v>521777.00348432059</v>
      </c>
      <c r="G270" s="82">
        <f t="shared" si="203"/>
        <v>626132.40418118471</v>
      </c>
      <c r="H270" s="82">
        <f t="shared" si="203"/>
        <v>521777.00348432059</v>
      </c>
      <c r="I270" s="82">
        <f t="shared" si="203"/>
        <v>206623.69337979093</v>
      </c>
      <c r="J270" s="82">
        <f t="shared" si="203"/>
        <v>174273.51916376306</v>
      </c>
      <c r="K270" s="82">
        <f t="shared" si="203"/>
        <v>0</v>
      </c>
      <c r="L270" s="82">
        <f t="shared" si="203"/>
        <v>0</v>
      </c>
      <c r="M270" s="82">
        <f t="shared" si="203"/>
        <v>0</v>
      </c>
      <c r="N270" s="82">
        <f t="shared" si="203"/>
        <v>0</v>
      </c>
      <c r="O270" s="82">
        <f t="shared" si="203"/>
        <v>0</v>
      </c>
      <c r="P270" s="82">
        <f t="shared" si="203"/>
        <v>0</v>
      </c>
      <c r="Q270" s="82">
        <f t="shared" si="203"/>
        <v>0</v>
      </c>
      <c r="R270" s="82">
        <f t="shared" si="203"/>
        <v>0</v>
      </c>
      <c r="S270" s="82">
        <f t="shared" si="203"/>
        <v>0</v>
      </c>
      <c r="T270" s="82">
        <f t="shared" si="203"/>
        <v>0</v>
      </c>
      <c r="U270" s="82">
        <f t="shared" si="203"/>
        <v>0</v>
      </c>
      <c r="V270" s="82">
        <f t="shared" si="203"/>
        <v>0</v>
      </c>
      <c r="W270" s="83">
        <f t="shared" si="163"/>
        <v>2995000.0000000005</v>
      </c>
    </row>
    <row r="271" spans="1:23" x14ac:dyDescent="0.25">
      <c r="A271" s="148">
        <v>42</v>
      </c>
      <c r="B271" s="158">
        <f t="shared" si="194"/>
        <v>2995000</v>
      </c>
      <c r="C271" s="82">
        <f t="shared" ref="C271:V271" si="204">(C111-C165)/($B111-$W165)*$AA218</f>
        <v>130444.25087108015</v>
      </c>
      <c r="D271" s="82">
        <f t="shared" si="204"/>
        <v>208710.80139372821</v>
      </c>
      <c r="E271" s="82">
        <f t="shared" si="204"/>
        <v>605261.32404181187</v>
      </c>
      <c r="F271" s="82">
        <f t="shared" si="204"/>
        <v>521777.00348432059</v>
      </c>
      <c r="G271" s="82">
        <f t="shared" si="204"/>
        <v>626132.40418118471</v>
      </c>
      <c r="H271" s="82">
        <f t="shared" si="204"/>
        <v>521777.00348432059</v>
      </c>
      <c r="I271" s="82">
        <f t="shared" si="204"/>
        <v>206623.69337979093</v>
      </c>
      <c r="J271" s="82">
        <f t="shared" si="204"/>
        <v>174273.51916376306</v>
      </c>
      <c r="K271" s="82">
        <f t="shared" si="204"/>
        <v>0</v>
      </c>
      <c r="L271" s="82">
        <f t="shared" si="204"/>
        <v>0</v>
      </c>
      <c r="M271" s="82">
        <f t="shared" si="204"/>
        <v>0</v>
      </c>
      <c r="N271" s="82">
        <f t="shared" si="204"/>
        <v>0</v>
      </c>
      <c r="O271" s="82">
        <f t="shared" si="204"/>
        <v>0</v>
      </c>
      <c r="P271" s="82">
        <f t="shared" si="204"/>
        <v>0</v>
      </c>
      <c r="Q271" s="82">
        <f t="shared" si="204"/>
        <v>0</v>
      </c>
      <c r="R271" s="82">
        <f t="shared" si="204"/>
        <v>0</v>
      </c>
      <c r="S271" s="82">
        <f t="shared" si="204"/>
        <v>0</v>
      </c>
      <c r="T271" s="82">
        <f t="shared" si="204"/>
        <v>0</v>
      </c>
      <c r="U271" s="82">
        <f t="shared" si="204"/>
        <v>0</v>
      </c>
      <c r="V271" s="82">
        <f t="shared" si="204"/>
        <v>0</v>
      </c>
      <c r="W271" s="83">
        <f t="shared" si="163"/>
        <v>2995000.0000000005</v>
      </c>
    </row>
    <row r="272" spans="1:23" x14ac:dyDescent="0.25">
      <c r="A272" s="148">
        <v>43</v>
      </c>
      <c r="B272" s="158">
        <f t="shared" si="194"/>
        <v>2995000</v>
      </c>
      <c r="C272" s="82">
        <f t="shared" ref="C272:V272" si="205">(C112-C166)/($B112-$W166)*$AA219</f>
        <v>130444.25087108015</v>
      </c>
      <c r="D272" s="82">
        <f t="shared" si="205"/>
        <v>208710.80139372821</v>
      </c>
      <c r="E272" s="82">
        <f t="shared" si="205"/>
        <v>605261.32404181187</v>
      </c>
      <c r="F272" s="82">
        <f t="shared" si="205"/>
        <v>521777.00348432059</v>
      </c>
      <c r="G272" s="82">
        <f t="shared" si="205"/>
        <v>626132.40418118471</v>
      </c>
      <c r="H272" s="82">
        <f t="shared" si="205"/>
        <v>521777.00348432059</v>
      </c>
      <c r="I272" s="82">
        <f t="shared" si="205"/>
        <v>206623.69337979093</v>
      </c>
      <c r="J272" s="82">
        <f t="shared" si="205"/>
        <v>174273.51916376306</v>
      </c>
      <c r="K272" s="82">
        <f t="shared" si="205"/>
        <v>0</v>
      </c>
      <c r="L272" s="82">
        <f t="shared" si="205"/>
        <v>0</v>
      </c>
      <c r="M272" s="82">
        <f t="shared" si="205"/>
        <v>0</v>
      </c>
      <c r="N272" s="82">
        <f t="shared" si="205"/>
        <v>0</v>
      </c>
      <c r="O272" s="82">
        <f t="shared" si="205"/>
        <v>0</v>
      </c>
      <c r="P272" s="82">
        <f t="shared" si="205"/>
        <v>0</v>
      </c>
      <c r="Q272" s="82">
        <f t="shared" si="205"/>
        <v>0</v>
      </c>
      <c r="R272" s="82">
        <f t="shared" si="205"/>
        <v>0</v>
      </c>
      <c r="S272" s="82">
        <f t="shared" si="205"/>
        <v>0</v>
      </c>
      <c r="T272" s="82">
        <f t="shared" si="205"/>
        <v>0</v>
      </c>
      <c r="U272" s="82">
        <f t="shared" si="205"/>
        <v>0</v>
      </c>
      <c r="V272" s="82">
        <f t="shared" si="205"/>
        <v>0</v>
      </c>
      <c r="W272" s="83">
        <f t="shared" si="163"/>
        <v>2995000.0000000005</v>
      </c>
    </row>
    <row r="273" spans="1:23" x14ac:dyDescent="0.25">
      <c r="A273" s="148">
        <v>44</v>
      </c>
      <c r="B273" s="158">
        <f t="shared" si="194"/>
        <v>2995000</v>
      </c>
      <c r="C273" s="82">
        <f t="shared" ref="C273:V273" si="206">(C113-C167)/($B113-$W167)*$AA220</f>
        <v>130444.25087108015</v>
      </c>
      <c r="D273" s="82">
        <f t="shared" si="206"/>
        <v>208710.80139372821</v>
      </c>
      <c r="E273" s="82">
        <f t="shared" si="206"/>
        <v>605261.32404181187</v>
      </c>
      <c r="F273" s="82">
        <f t="shared" si="206"/>
        <v>521777.00348432059</v>
      </c>
      <c r="G273" s="82">
        <f t="shared" si="206"/>
        <v>626132.40418118471</v>
      </c>
      <c r="H273" s="82">
        <f t="shared" si="206"/>
        <v>521777.00348432059</v>
      </c>
      <c r="I273" s="82">
        <f t="shared" si="206"/>
        <v>206623.69337979093</v>
      </c>
      <c r="J273" s="82">
        <f t="shared" si="206"/>
        <v>174273.51916376306</v>
      </c>
      <c r="K273" s="82">
        <f t="shared" si="206"/>
        <v>0</v>
      </c>
      <c r="L273" s="82">
        <f t="shared" si="206"/>
        <v>0</v>
      </c>
      <c r="M273" s="82">
        <f t="shared" si="206"/>
        <v>0</v>
      </c>
      <c r="N273" s="82">
        <f t="shared" si="206"/>
        <v>0</v>
      </c>
      <c r="O273" s="82">
        <f t="shared" si="206"/>
        <v>0</v>
      </c>
      <c r="P273" s="82">
        <f t="shared" si="206"/>
        <v>0</v>
      </c>
      <c r="Q273" s="82">
        <f t="shared" si="206"/>
        <v>0</v>
      </c>
      <c r="R273" s="82">
        <f t="shared" si="206"/>
        <v>0</v>
      </c>
      <c r="S273" s="82">
        <f t="shared" si="206"/>
        <v>0</v>
      </c>
      <c r="T273" s="82">
        <f t="shared" si="206"/>
        <v>0</v>
      </c>
      <c r="U273" s="82">
        <f t="shared" si="206"/>
        <v>0</v>
      </c>
      <c r="V273" s="82">
        <f t="shared" si="206"/>
        <v>0</v>
      </c>
      <c r="W273" s="83">
        <f t="shared" si="163"/>
        <v>2995000.0000000005</v>
      </c>
    </row>
    <row r="274" spans="1:23" x14ac:dyDescent="0.25">
      <c r="A274" s="148">
        <v>45</v>
      </c>
      <c r="B274" s="158">
        <f t="shared" si="194"/>
        <v>2995000</v>
      </c>
      <c r="C274" s="82">
        <f t="shared" ref="C274:V274" si="207">(C114-C168)/($B114-$W168)*$AA221</f>
        <v>130444.25087108015</v>
      </c>
      <c r="D274" s="82">
        <f t="shared" si="207"/>
        <v>208710.80139372821</v>
      </c>
      <c r="E274" s="82">
        <f t="shared" si="207"/>
        <v>605261.32404181187</v>
      </c>
      <c r="F274" s="82">
        <f t="shared" si="207"/>
        <v>521777.00348432059</v>
      </c>
      <c r="G274" s="82">
        <f t="shared" si="207"/>
        <v>626132.40418118471</v>
      </c>
      <c r="H274" s="82">
        <f t="shared" si="207"/>
        <v>521777.00348432059</v>
      </c>
      <c r="I274" s="82">
        <f t="shared" si="207"/>
        <v>206623.69337979093</v>
      </c>
      <c r="J274" s="82">
        <f t="shared" si="207"/>
        <v>174273.51916376306</v>
      </c>
      <c r="K274" s="82">
        <f t="shared" si="207"/>
        <v>0</v>
      </c>
      <c r="L274" s="82">
        <f t="shared" si="207"/>
        <v>0</v>
      </c>
      <c r="M274" s="82">
        <f t="shared" si="207"/>
        <v>0</v>
      </c>
      <c r="N274" s="82">
        <f t="shared" si="207"/>
        <v>0</v>
      </c>
      <c r="O274" s="82">
        <f t="shared" si="207"/>
        <v>0</v>
      </c>
      <c r="P274" s="82">
        <f t="shared" si="207"/>
        <v>0</v>
      </c>
      <c r="Q274" s="82">
        <f t="shared" si="207"/>
        <v>0</v>
      </c>
      <c r="R274" s="82">
        <f t="shared" si="207"/>
        <v>0</v>
      </c>
      <c r="S274" s="82">
        <f t="shared" si="207"/>
        <v>0</v>
      </c>
      <c r="T274" s="82">
        <f t="shared" si="207"/>
        <v>0</v>
      </c>
      <c r="U274" s="82">
        <f t="shared" si="207"/>
        <v>0</v>
      </c>
      <c r="V274" s="82">
        <f t="shared" si="207"/>
        <v>0</v>
      </c>
      <c r="W274" s="83">
        <f t="shared" si="163"/>
        <v>2995000.0000000005</v>
      </c>
    </row>
    <row r="275" spans="1:23" x14ac:dyDescent="0.25">
      <c r="A275" s="148">
        <v>46</v>
      </c>
      <c r="B275" s="158">
        <f t="shared" si="194"/>
        <v>2995000</v>
      </c>
      <c r="C275" s="82">
        <f t="shared" ref="C275:V275" si="208">(C115-C169)/($B115-$W169)*$AA222</f>
        <v>130444.25087108015</v>
      </c>
      <c r="D275" s="82">
        <f t="shared" si="208"/>
        <v>208710.80139372821</v>
      </c>
      <c r="E275" s="82">
        <f t="shared" si="208"/>
        <v>605261.32404181187</v>
      </c>
      <c r="F275" s="82">
        <f t="shared" si="208"/>
        <v>521777.00348432059</v>
      </c>
      <c r="G275" s="82">
        <f t="shared" si="208"/>
        <v>626132.40418118471</v>
      </c>
      <c r="H275" s="82">
        <f t="shared" si="208"/>
        <v>521777.00348432059</v>
      </c>
      <c r="I275" s="82">
        <f t="shared" si="208"/>
        <v>206623.69337979093</v>
      </c>
      <c r="J275" s="82">
        <f t="shared" si="208"/>
        <v>174273.51916376306</v>
      </c>
      <c r="K275" s="82">
        <f t="shared" si="208"/>
        <v>0</v>
      </c>
      <c r="L275" s="82">
        <f t="shared" si="208"/>
        <v>0</v>
      </c>
      <c r="M275" s="82">
        <f t="shared" si="208"/>
        <v>0</v>
      </c>
      <c r="N275" s="82">
        <f t="shared" si="208"/>
        <v>0</v>
      </c>
      <c r="O275" s="82">
        <f t="shared" si="208"/>
        <v>0</v>
      </c>
      <c r="P275" s="82">
        <f t="shared" si="208"/>
        <v>0</v>
      </c>
      <c r="Q275" s="82">
        <f t="shared" si="208"/>
        <v>0</v>
      </c>
      <c r="R275" s="82">
        <f t="shared" si="208"/>
        <v>0</v>
      </c>
      <c r="S275" s="82">
        <f t="shared" si="208"/>
        <v>0</v>
      </c>
      <c r="T275" s="82">
        <f t="shared" si="208"/>
        <v>0</v>
      </c>
      <c r="U275" s="82">
        <f t="shared" si="208"/>
        <v>0</v>
      </c>
      <c r="V275" s="82">
        <f t="shared" si="208"/>
        <v>0</v>
      </c>
      <c r="W275" s="83">
        <f t="shared" si="163"/>
        <v>2995000.0000000005</v>
      </c>
    </row>
    <row r="276" spans="1:23" x14ac:dyDescent="0.25">
      <c r="A276" s="148">
        <v>47</v>
      </c>
      <c r="B276" s="158">
        <f t="shared" si="194"/>
        <v>2995000</v>
      </c>
      <c r="C276" s="82">
        <f t="shared" ref="C276:V276" si="209">(C116-C170)/($B116-$W170)*$AA223</f>
        <v>130444.25087108015</v>
      </c>
      <c r="D276" s="82">
        <f t="shared" si="209"/>
        <v>208710.80139372821</v>
      </c>
      <c r="E276" s="82">
        <f t="shared" si="209"/>
        <v>605261.32404181187</v>
      </c>
      <c r="F276" s="82">
        <f t="shared" si="209"/>
        <v>521777.00348432059</v>
      </c>
      <c r="G276" s="82">
        <f t="shared" si="209"/>
        <v>626132.40418118471</v>
      </c>
      <c r="H276" s="82">
        <f t="shared" si="209"/>
        <v>521777.00348432059</v>
      </c>
      <c r="I276" s="82">
        <f t="shared" si="209"/>
        <v>206623.69337979093</v>
      </c>
      <c r="J276" s="82">
        <f t="shared" si="209"/>
        <v>174273.51916376306</v>
      </c>
      <c r="K276" s="82">
        <f t="shared" si="209"/>
        <v>0</v>
      </c>
      <c r="L276" s="82">
        <f t="shared" si="209"/>
        <v>0</v>
      </c>
      <c r="M276" s="82">
        <f t="shared" si="209"/>
        <v>0</v>
      </c>
      <c r="N276" s="82">
        <f t="shared" si="209"/>
        <v>0</v>
      </c>
      <c r="O276" s="82">
        <f t="shared" si="209"/>
        <v>0</v>
      </c>
      <c r="P276" s="82">
        <f t="shared" si="209"/>
        <v>0</v>
      </c>
      <c r="Q276" s="82">
        <f t="shared" si="209"/>
        <v>0</v>
      </c>
      <c r="R276" s="82">
        <f t="shared" si="209"/>
        <v>0</v>
      </c>
      <c r="S276" s="82">
        <f t="shared" si="209"/>
        <v>0</v>
      </c>
      <c r="T276" s="82">
        <f t="shared" si="209"/>
        <v>0</v>
      </c>
      <c r="U276" s="82">
        <f t="shared" si="209"/>
        <v>0</v>
      </c>
      <c r="V276" s="82">
        <f t="shared" si="209"/>
        <v>0</v>
      </c>
      <c r="W276" s="83">
        <f t="shared" si="163"/>
        <v>2995000.0000000005</v>
      </c>
    </row>
    <row r="277" spans="1:23" x14ac:dyDescent="0.25">
      <c r="A277" s="148">
        <v>48</v>
      </c>
      <c r="B277" s="158">
        <f t="shared" si="194"/>
        <v>2995000</v>
      </c>
      <c r="C277" s="82">
        <f t="shared" ref="C277:V277" si="210">(C117-C171)/($B117-$W171)*$AA224</f>
        <v>130444.25087108015</v>
      </c>
      <c r="D277" s="82">
        <f t="shared" si="210"/>
        <v>208710.80139372821</v>
      </c>
      <c r="E277" s="82">
        <f t="shared" si="210"/>
        <v>605261.32404181187</v>
      </c>
      <c r="F277" s="82">
        <f t="shared" si="210"/>
        <v>521777.00348432059</v>
      </c>
      <c r="G277" s="82">
        <f t="shared" si="210"/>
        <v>626132.40418118471</v>
      </c>
      <c r="H277" s="82">
        <f t="shared" si="210"/>
        <v>521777.00348432059</v>
      </c>
      <c r="I277" s="82">
        <f t="shared" si="210"/>
        <v>206623.69337979093</v>
      </c>
      <c r="J277" s="82">
        <f t="shared" si="210"/>
        <v>174273.51916376306</v>
      </c>
      <c r="K277" s="82">
        <f t="shared" si="210"/>
        <v>0</v>
      </c>
      <c r="L277" s="82">
        <f t="shared" si="210"/>
        <v>0</v>
      </c>
      <c r="M277" s="82">
        <f t="shared" si="210"/>
        <v>0</v>
      </c>
      <c r="N277" s="82">
        <f t="shared" si="210"/>
        <v>0</v>
      </c>
      <c r="O277" s="82">
        <f t="shared" si="210"/>
        <v>0</v>
      </c>
      <c r="P277" s="82">
        <f t="shared" si="210"/>
        <v>0</v>
      </c>
      <c r="Q277" s="82">
        <f t="shared" si="210"/>
        <v>0</v>
      </c>
      <c r="R277" s="82">
        <f t="shared" si="210"/>
        <v>0</v>
      </c>
      <c r="S277" s="82">
        <f t="shared" si="210"/>
        <v>0</v>
      </c>
      <c r="T277" s="82">
        <f t="shared" si="210"/>
        <v>0</v>
      </c>
      <c r="U277" s="82">
        <f t="shared" si="210"/>
        <v>0</v>
      </c>
      <c r="V277" s="82">
        <f t="shared" si="210"/>
        <v>0</v>
      </c>
      <c r="W277" s="83">
        <f t="shared" si="163"/>
        <v>2995000.0000000005</v>
      </c>
    </row>
    <row r="278" spans="1:23" x14ac:dyDescent="0.25">
      <c r="A278" s="148">
        <v>49</v>
      </c>
      <c r="B278" s="158">
        <f t="shared" si="194"/>
        <v>2995000</v>
      </c>
      <c r="C278" s="82">
        <f t="shared" ref="C278:V278" si="211">(C118-C172)/($B118-$W172)*$AA225</f>
        <v>130444.25087108015</v>
      </c>
      <c r="D278" s="82">
        <f t="shared" si="211"/>
        <v>208710.80139372821</v>
      </c>
      <c r="E278" s="82">
        <f t="shared" si="211"/>
        <v>605261.32404181187</v>
      </c>
      <c r="F278" s="82">
        <f t="shared" si="211"/>
        <v>521777.00348432059</v>
      </c>
      <c r="G278" s="82">
        <f t="shared" si="211"/>
        <v>626132.40418118471</v>
      </c>
      <c r="H278" s="82">
        <f t="shared" si="211"/>
        <v>521777.00348432059</v>
      </c>
      <c r="I278" s="82">
        <f t="shared" si="211"/>
        <v>206623.69337979093</v>
      </c>
      <c r="J278" s="82">
        <f t="shared" si="211"/>
        <v>174273.51916376306</v>
      </c>
      <c r="K278" s="82">
        <f t="shared" si="211"/>
        <v>0</v>
      </c>
      <c r="L278" s="82">
        <f t="shared" si="211"/>
        <v>0</v>
      </c>
      <c r="M278" s="82">
        <f t="shared" si="211"/>
        <v>0</v>
      </c>
      <c r="N278" s="82">
        <f t="shared" si="211"/>
        <v>0</v>
      </c>
      <c r="O278" s="82">
        <f t="shared" si="211"/>
        <v>0</v>
      </c>
      <c r="P278" s="82">
        <f t="shared" si="211"/>
        <v>0</v>
      </c>
      <c r="Q278" s="82">
        <f t="shared" si="211"/>
        <v>0</v>
      </c>
      <c r="R278" s="82">
        <f t="shared" si="211"/>
        <v>0</v>
      </c>
      <c r="S278" s="82">
        <f t="shared" si="211"/>
        <v>0</v>
      </c>
      <c r="T278" s="82">
        <f t="shared" si="211"/>
        <v>0</v>
      </c>
      <c r="U278" s="82">
        <f t="shared" si="211"/>
        <v>0</v>
      </c>
      <c r="V278" s="82">
        <f t="shared" si="211"/>
        <v>0</v>
      </c>
      <c r="W278" s="83">
        <f t="shared" si="163"/>
        <v>2995000.0000000005</v>
      </c>
    </row>
    <row r="279" spans="1:23" ht="15.75" thickBot="1" x14ac:dyDescent="0.3">
      <c r="A279" s="150">
        <v>50</v>
      </c>
      <c r="B279" s="159">
        <f t="shared" si="194"/>
        <v>2995000</v>
      </c>
      <c r="C279" s="88">
        <f t="shared" ref="C279:V279" si="212">(C119-C173)/($B119-$W173)*$AA226</f>
        <v>130444.25087108015</v>
      </c>
      <c r="D279" s="88">
        <f t="shared" si="212"/>
        <v>208710.80139372821</v>
      </c>
      <c r="E279" s="88">
        <f t="shared" si="212"/>
        <v>605261.32404181187</v>
      </c>
      <c r="F279" s="88">
        <f t="shared" si="212"/>
        <v>521777.00348432059</v>
      </c>
      <c r="G279" s="88">
        <f t="shared" si="212"/>
        <v>626132.40418118471</v>
      </c>
      <c r="H279" s="88">
        <f t="shared" si="212"/>
        <v>521777.00348432059</v>
      </c>
      <c r="I279" s="88">
        <f t="shared" si="212"/>
        <v>206623.69337979093</v>
      </c>
      <c r="J279" s="88">
        <f t="shared" si="212"/>
        <v>174273.51916376306</v>
      </c>
      <c r="K279" s="88">
        <f t="shared" si="212"/>
        <v>0</v>
      </c>
      <c r="L279" s="88">
        <f t="shared" si="212"/>
        <v>0</v>
      </c>
      <c r="M279" s="88">
        <f t="shared" si="212"/>
        <v>0</v>
      </c>
      <c r="N279" s="88">
        <f t="shared" si="212"/>
        <v>0</v>
      </c>
      <c r="O279" s="88">
        <f t="shared" si="212"/>
        <v>0</v>
      </c>
      <c r="P279" s="88">
        <f t="shared" si="212"/>
        <v>0</v>
      </c>
      <c r="Q279" s="88">
        <f t="shared" si="212"/>
        <v>0</v>
      </c>
      <c r="R279" s="88">
        <f t="shared" si="212"/>
        <v>0</v>
      </c>
      <c r="S279" s="88">
        <f t="shared" si="212"/>
        <v>0</v>
      </c>
      <c r="T279" s="88">
        <f t="shared" si="212"/>
        <v>0</v>
      </c>
      <c r="U279" s="88">
        <f t="shared" si="212"/>
        <v>0</v>
      </c>
      <c r="V279" s="88">
        <f t="shared" si="212"/>
        <v>0</v>
      </c>
      <c r="W279" s="89">
        <f t="shared" si="163"/>
        <v>2995000.0000000005</v>
      </c>
    </row>
  </sheetData>
  <mergeCells count="7">
    <mergeCell ref="A57:V57"/>
    <mergeCell ref="B66:V66"/>
    <mergeCell ref="Y175:AC175"/>
    <mergeCell ref="A228:W228"/>
    <mergeCell ref="A68:V68"/>
    <mergeCell ref="A122:W122"/>
    <mergeCell ref="A175:W17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Instructions</vt:lpstr>
      <vt:lpstr>Input Table</vt:lpstr>
      <vt:lpstr>Gap Filling Calc.</vt:lpstr>
      <vt:lpstr>Mixed Mode Calc.</vt:lpstr>
    </vt:vector>
  </TitlesOfParts>
  <Company>Project Management Jülich (PtJ)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ERA-NET_Plus_-_Distribution_Table_for_Funds</dc:title>
  <dc:creator>Gillessen Bernhard</dc:creator>
  <dc:description>Developed according to the mixed mode mechanism of the ERA-NET Plus ERASysBio+.</dc:description>
  <cp:lastModifiedBy>Hannele Lahtinen</cp:lastModifiedBy>
  <dcterms:created xsi:type="dcterms:W3CDTF">2013-09-16T06:26:33Z</dcterms:created>
  <dcterms:modified xsi:type="dcterms:W3CDTF">2013-10-16T10:54:35Z</dcterms:modified>
</cp:coreProperties>
</file>